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3C" lockStructure="1"/>
  <bookViews>
    <workbookView xWindow="1815" yWindow="-15" windowWidth="8895" windowHeight="8550" tabRatio="392"/>
  </bookViews>
  <sheets>
    <sheet name="Proposed Fees" sheetId="1" r:id="rId1"/>
  </sheets>
  <definedNames>
    <definedName name="Z_89780B5D_A8E2_4764_A4C0_AFE6D6D7F1BE_.wvu.Cols" localSheetId="0" hidden="1">'Proposed Fees'!$D:$D</definedName>
  </definedNames>
  <calcPr calcId="145621"/>
  <customWorkbookViews>
    <customWorkbookView name="website view" guid="{89780B5D-A8E2-4764-A4C0-AFE6D6D7F1BE}" xWindow="131" yWindow="27" windowWidth="547" windowHeight="515" tabRatio="392" activeSheetId="1" showFormulaBar="0"/>
  </customWorkbookViews>
</workbook>
</file>

<file path=xl/calcChain.xml><?xml version="1.0" encoding="utf-8"?>
<calcChain xmlns="http://schemas.openxmlformats.org/spreadsheetml/2006/main">
  <c r="D10" i="1" l="1"/>
  <c r="D7" i="1"/>
  <c r="D11" i="1"/>
  <c r="E11" i="1"/>
  <c r="D5" i="1" l="1"/>
  <c r="D6" i="1"/>
  <c r="E2" i="1"/>
  <c r="E5" i="1" l="1"/>
  <c r="E3" i="1" l="1"/>
  <c r="E9" i="1" l="1"/>
  <c r="E8" i="1"/>
  <c r="E4" i="1" l="1"/>
  <c r="E10" i="1" l="1"/>
</calcChain>
</file>

<file path=xl/sharedStrings.xml><?xml version="1.0" encoding="utf-8"?>
<sst xmlns="http://schemas.openxmlformats.org/spreadsheetml/2006/main" count="9" uniqueCount="9">
  <si>
    <t>What is the total amount of acreage that will be under organic management?</t>
  </si>
  <si>
    <r>
      <t xml:space="preserve">What is the total number of inputs you plan to include in your organic system plan?
</t>
    </r>
    <r>
      <rPr>
        <i/>
        <sz val="11"/>
        <color theme="1"/>
        <rFont val="Calibri"/>
        <family val="2"/>
        <scheme val="minor"/>
      </rPr>
      <t>This should include all seed and planting stock, fertility inputs, cleaning, and management inputs for weeds, pest, and disease.</t>
    </r>
  </si>
  <si>
    <t>Do you plan to certify livestock? If so, check the box to the right</t>
  </si>
  <si>
    <t>Total Proposed Cost of Certification</t>
  </si>
  <si>
    <t>Need to convert square feet to acres to calculate the total amount of acreage for your operation? Enter the square footage amount in the box to the right.</t>
  </si>
  <si>
    <t>Calculator for determining PRODUCER fees under the proposed fee schedule</t>
  </si>
  <si>
    <t>Do you need TDA to verify that your crops are produced in compliance with the USDA NOP - COR equivalency agreement so harvested product may be exported to Canada? If so, check the box to the right</t>
  </si>
  <si>
    <t>Do you need TDA to verify that your crops are produced in compliance with the USDA NOP - EU equivalency agreement so harvested product may be exported to the European Union? (apples &amp; pears only) If so, check the box to the right</t>
  </si>
  <si>
    <r>
      <t xml:space="preserve">Certified organic operations are eligible for partial reimbursement of certification fees through the National Organic Certification Cost-share Program. </t>
    </r>
    <r>
      <rPr>
        <b/>
        <i/>
        <sz val="11"/>
        <color theme="1"/>
        <rFont val="Calibri"/>
        <family val="2"/>
        <scheme val="minor"/>
      </rPr>
      <t>If you choose to participate in the cost-share program, your NET cost of certification would be: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</si>
</sst>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14"/>
      <color rgb="FF008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</xf>
    <xf numFmtId="0" fontId="4" fillId="0" borderId="0" xfId="0" applyFont="1" applyAlignment="1">
      <alignment wrapText="1"/>
    </xf>
    <xf numFmtId="44" fontId="4" fillId="2" borderId="1" xfId="1" applyFont="1" applyFill="1" applyBorder="1" applyAlignment="1">
      <alignment wrapText="1"/>
    </xf>
    <xf numFmtId="44" fontId="4" fillId="2" borderId="1" xfId="1" applyFont="1" applyFill="1" applyBorder="1" applyAlignment="1"/>
    <xf numFmtId="0" fontId="6" fillId="0" borderId="0" xfId="0" applyFont="1"/>
    <xf numFmtId="164" fontId="4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right" wrapText="1"/>
    </xf>
    <xf numFmtId="44" fontId="5" fillId="0" borderId="5" xfId="0" applyNumberFormat="1" applyFont="1" applyBorder="1" applyAlignment="1">
      <alignment wrapText="1"/>
    </xf>
    <xf numFmtId="44" fontId="5" fillId="0" borderId="6" xfId="1" applyFont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3" fontId="4" fillId="0" borderId="4" xfId="0" applyNumberFormat="1" applyFont="1" applyBorder="1" applyAlignment="1" applyProtection="1">
      <alignment horizontal="center" wrapText="1"/>
      <protection locked="0"/>
    </xf>
    <xf numFmtId="3" fontId="4" fillId="0" borderId="3" xfId="0" applyNumberFormat="1" applyFont="1" applyBorder="1" applyAlignment="1" applyProtection="1">
      <alignment horizontal="center" wrapText="1"/>
      <protection locked="0"/>
    </xf>
    <xf numFmtId="44" fontId="4" fillId="2" borderId="2" xfId="1" applyFont="1" applyFill="1" applyBorder="1" applyAlignment="1">
      <alignment horizontal="center" wrapText="1"/>
    </xf>
    <xf numFmtId="44" fontId="4" fillId="2" borderId="4" xfId="1" applyFont="1" applyFill="1" applyBorder="1" applyAlignment="1">
      <alignment horizontal="center" wrapText="1"/>
    </xf>
    <xf numFmtId="44" fontId="4" fillId="2" borderId="3" xfId="1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ctrlProps/ctrlProp1.xml><?xml version="1.0" encoding="utf-8"?>
<formControlPr xmlns="http://schemas.microsoft.com/office/spreadsheetml/2009/9/main" objectType="CheckBox" fmlaLink="$D$8" lockText="1" noThreeD="1"/>
</file>

<file path=xl/ctrlProps/ctrlProp2.xml><?xml version="1.0" encoding="utf-8"?>
<formControlPr xmlns="http://schemas.microsoft.com/office/spreadsheetml/2009/9/main" objectType="CheckBox" fmlaLink="$D$9" lockText="1" noThreeD="1"/>
</file>

<file path=xl/ctrlProps/ctrlProp3.xml><?xml version="1.0" encoding="utf-8"?>
<formControlPr xmlns="http://schemas.microsoft.com/office/spreadsheetml/2009/9/main" objectType="CheckBox" fmlaLink="D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304800</xdr:rowOff>
        </xdr:from>
        <xdr:to>
          <xdr:col>2</xdr:col>
          <xdr:colOff>514350</xdr:colOff>
          <xdr:row>7</xdr:row>
          <xdr:rowOff>533400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381000</xdr:rowOff>
        </xdr:from>
        <xdr:to>
          <xdr:col>2</xdr:col>
          <xdr:colOff>514350</xdr:colOff>
          <xdr:row>8</xdr:row>
          <xdr:rowOff>609600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104775</xdr:rowOff>
        </xdr:from>
        <xdr:to>
          <xdr:col>2</xdr:col>
          <xdr:colOff>504825</xdr:colOff>
          <xdr:row>3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printerSettings" Target="../printerSettings/printerSettings2.bin"/>
  <Relationship Id="rId3" Type="http://schemas.openxmlformats.org/officeDocument/2006/relationships/drawing" Target="../drawings/drawing1.xml"/>
  <Relationship Id="rId4" Type="http://schemas.openxmlformats.org/officeDocument/2006/relationships/vmlDrawing" Target="../drawings/vmlDrawing1.vml"/>
  <Relationship Id="rId5" Type="http://schemas.openxmlformats.org/officeDocument/2006/relationships/ctrlProp" Target="../ctrlProps/ctrlProp1.xml"/>
  <Relationship Id="rId6" Type="http://schemas.openxmlformats.org/officeDocument/2006/relationships/ctrlProp" Target="../ctrlProps/ctrlProp2.xml"/>
  <Relationship Id="rId7" Type="http://schemas.openxmlformats.org/officeDocument/2006/relationships/ctrlProp" Target="../ctrlProps/ctrlProp3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G12"/>
  <sheetViews>
    <sheetView showGridLines="0" showRowColHeaders="0" tabSelected="1" showRuler="0" zoomScaleNormal="100" zoomScaleSheetLayoutView="100" workbookViewId="0">
      <selection activeCell="C8" sqref="C8"/>
    </sheetView>
  </sheetViews>
  <sheetFormatPr defaultRowHeight="15.75" x14ac:dyDescent="0.25"/>
  <cols>
    <col min="1" max="1" width="2.28515625" style="1" customWidth="1"/>
    <col min="2" max="2" width="50.5703125" style="1" customWidth="1"/>
    <col min="3" max="3" width="9.140625" style="4" customWidth="1"/>
    <col min="4" max="4" width="7.28515625" style="1" hidden="1" customWidth="1"/>
    <col min="5" max="5" width="13.140625" style="7" customWidth="1"/>
    <col min="6" max="6" width="9.140625" style="1"/>
    <col min="7" max="7" width="11.28515625" style="1" bestFit="1" customWidth="1"/>
    <col min="8" max="16384" width="9.140625" style="1"/>
  </cols>
  <sheetData>
    <row r="1" spans="2:7" ht="37.5" customHeight="1" x14ac:dyDescent="0.3">
      <c r="B1" s="19" t="s">
        <v>5</v>
      </c>
      <c r="C1" s="19"/>
      <c r="D1" s="19"/>
      <c r="E1" s="19"/>
    </row>
    <row r="2" spans="2:7" ht="30" customHeight="1" x14ac:dyDescent="0.25">
      <c r="B2" s="2" t="s">
        <v>0</v>
      </c>
      <c r="C2" s="13">
        <v>5</v>
      </c>
      <c r="D2" s="17"/>
      <c r="E2" s="8">
        <f>IF(C2&lt;=50=TRUE,1000,0)+IF(C2&gt;50=TRUE,1500,0)+IF(C2&gt;=5000=TRUE,600,0)</f>
        <v>1000</v>
      </c>
    </row>
    <row r="3" spans="2:7" ht="45" x14ac:dyDescent="0.25">
      <c r="B3" s="12" t="s">
        <v>4</v>
      </c>
      <c r="C3" s="13">
        <v>0</v>
      </c>
      <c r="D3" s="17"/>
      <c r="E3" s="11">
        <f>(C3*0.000022956841138659 )</f>
        <v>0</v>
      </c>
    </row>
    <row r="4" spans="2:7" ht="30" customHeight="1" x14ac:dyDescent="0.25">
      <c r="B4" s="2" t="s">
        <v>2</v>
      </c>
      <c r="C4" s="6"/>
      <c r="D4" s="17" t="b">
        <v>0</v>
      </c>
      <c r="E4" s="8">
        <f>IF($D$4=TRUE,1000,0)</f>
        <v>0</v>
      </c>
      <c r="F4" s="3"/>
      <c r="G4" s="10"/>
    </row>
    <row r="5" spans="2:7" ht="15.75" customHeight="1" x14ac:dyDescent="0.25">
      <c r="B5" s="20" t="s">
        <v>1</v>
      </c>
      <c r="C5" s="23">
        <v>26</v>
      </c>
      <c r="D5" s="17" t="b">
        <f>OR(C2&lt;=50,D4=TRUE)</f>
        <v>1</v>
      </c>
      <c r="E5" s="26">
        <f>IF(AND(D5=TRUE,D6&lt;=32)=TRUE,(D6*100),0)+IF(AND(D5=FALSE,D7&lt;=32)=TRUE,(D7*100),0)+IF(AND(D5=TRUE,D6&gt;32)=TRUE,3200,0)+IF(AND(D5=FALSE,D7&gt;32)=TRUE,3200,0)</f>
        <v>100</v>
      </c>
      <c r="F5" s="3"/>
      <c r="G5" s="10"/>
    </row>
    <row r="6" spans="2:7" ht="15.75" customHeight="1" x14ac:dyDescent="0.25">
      <c r="B6" s="21"/>
      <c r="C6" s="24"/>
      <c r="D6" s="17">
        <f>IF((C5-25)&gt;=1=TRUE,(C5-25),0)</f>
        <v>1</v>
      </c>
      <c r="E6" s="27"/>
      <c r="F6" s="3"/>
      <c r="G6" s="10"/>
    </row>
    <row r="7" spans="2:7" ht="45.75" customHeight="1" x14ac:dyDescent="0.25">
      <c r="B7" s="22"/>
      <c r="C7" s="25"/>
      <c r="D7" s="18">
        <f>IF((C5-5)&gt;=1=TRUE,(C5-5),0)</f>
        <v>21</v>
      </c>
      <c r="E7" s="28"/>
      <c r="G7" s="3"/>
    </row>
    <row r="8" spans="2:7" ht="60" x14ac:dyDescent="0.25">
      <c r="B8" s="2" t="s">
        <v>6</v>
      </c>
      <c r="C8" s="5"/>
      <c r="D8" s="17" t="b">
        <v>0</v>
      </c>
      <c r="E8" s="9">
        <f>IF($D$8=TRUE,75,0)</f>
        <v>0</v>
      </c>
    </row>
    <row r="9" spans="2:7" ht="75" x14ac:dyDescent="0.25">
      <c r="B9" s="2" t="s">
        <v>7</v>
      </c>
      <c r="C9" s="5"/>
      <c r="D9" s="17" t="b">
        <v>0</v>
      </c>
      <c r="E9" s="9">
        <f>IF($D$9=TRUE,75,0)</f>
        <v>0</v>
      </c>
    </row>
    <row r="10" spans="2:7" ht="16.5" thickBot="1" x14ac:dyDescent="0.3">
      <c r="B10" s="14" t="s">
        <v>3</v>
      </c>
      <c r="C10" s="29"/>
      <c r="D10" s="18">
        <f>IF(((E2+E4+E7)*0.75)&gt;=750=TRUE,750,0)</f>
        <v>750</v>
      </c>
      <c r="E10" s="16">
        <f>(E2+SUM(E4:E9))</f>
        <v>1100</v>
      </c>
    </row>
    <row r="11" spans="2:7" ht="75.75" thickBot="1" x14ac:dyDescent="0.3">
      <c r="B11" s="2" t="s">
        <v>8</v>
      </c>
      <c r="C11" s="30"/>
      <c r="D11" s="18">
        <f>+IF(((E2+E4+E7)*0.75)&lt;750=TRUE,((E2+E4+E7)*0.75),0)</f>
        <v>0</v>
      </c>
      <c r="E11" s="15">
        <f>E10-D10-D11</f>
        <v>350</v>
      </c>
    </row>
    <row r="12" spans="2:7" ht="16.5" thickTop="1" x14ac:dyDescent="0.25"/>
  </sheetData>
  <sheetProtection password="C53C" sheet="1" objects="1" scenarios="1" selectLockedCells="1"/>
  <customSheetViews>
    <customSheetView guid="{89780B5D-A8E2-4764-A4C0-AFE6D6D7F1BE}" showPageBreaks="1" showGridLines="0" showRowCol="0" hiddenColumns="1" showRuler="0">
      <selection activeCell="E7" sqref="E7"/>
      <pageMargins left="0.7" right="0.7" top="0.75" bottom="0.75" header="0.3" footer="0.3"/>
      <printOptions horizontalCentered="1"/>
      <pageSetup orientation="portrait" r:id="rId1"/>
      <headerFooter>
        <oddFooter>&amp;L&amp;"-,Italic"TDA Producer Fee Calculator&amp;R&amp;"-,Italic"Developed: 8/29/2014
Printed: &amp;D</oddFooter>
      </headerFooter>
    </customSheetView>
  </customSheetViews>
  <mergeCells count="4">
    <mergeCell ref="B1:E1"/>
    <mergeCell ref="B5:B7"/>
    <mergeCell ref="C5:C7"/>
    <mergeCell ref="E5:E7"/>
  </mergeCells>
  <dataValidations count="1">
    <dataValidation type="whole" operator="greaterThanOrEqual" allowBlank="1" showInputMessage="1" showErrorMessage="1" sqref="C5:C6 C3">
      <formula1>0</formula1>
    </dataValidation>
  </dataValidations>
  <printOptions horizontalCentered="1"/>
  <pageMargins left="0.7" right="0.7" top="0.75" bottom="0.75" header="0.3" footer="0.3"/>
  <pageSetup orientation="portrait" r:id="rId2"/>
  <headerFooter>
    <oddFooter>&amp;L&amp;"-,Italic"TDA Producer Fee Calculator&amp;R&amp;"-,Italic"Developed: 8/29/2014
Printed: 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304800</xdr:rowOff>
                  </from>
                  <to>
                    <xdr:col>2</xdr:col>
                    <xdr:colOff>514350</xdr:colOff>
                    <xdr:row>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2</xdr:col>
                    <xdr:colOff>209550</xdr:colOff>
                    <xdr:row>8</xdr:row>
                    <xdr:rowOff>381000</xdr:rowOff>
                  </from>
                  <to>
                    <xdr:col>2</xdr:col>
                    <xdr:colOff>514350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200025</xdr:colOff>
                    <xdr:row>3</xdr:row>
                    <xdr:rowOff>104775</xdr:rowOff>
                  </from>
                  <to>
                    <xdr:col>2</xdr:col>
                    <xdr:colOff>504825</xdr:colOff>
                    <xdr:row>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Fees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