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updateLinks="never" codeName="ThisWorkbook" defaultThemeVersion="124226"/>
  <mc:AlternateContent xmlns:mc="http://schemas.openxmlformats.org/markup-compatibility/2006">
    <mc:Choice Requires="x15">
      <x15ac:absPath xmlns:x15ac="http://schemas.microsoft.com/office/spreadsheetml/2010/11/ac" url="C:\Users\chinds\Desktop\"/>
    </mc:Choice>
  </mc:AlternateContent>
  <xr:revisionPtr revIDLastSave="0" documentId="8_{CC8A4716-1589-4A07-81D6-0FCD0D3AD5BC}" xr6:coauthVersionLast="47" xr6:coauthVersionMax="47" xr10:uidLastSave="{00000000-0000-0000-0000-000000000000}"/>
  <bookViews>
    <workbookView xWindow="-110" yWindow="-110" windowWidth="19420" windowHeight="10420" tabRatio="769" activeTab="1" xr2:uid="{00000000-000D-0000-FFFF-FFFF00000000}"/>
  </bookViews>
  <sheets>
    <sheet name="Instructions" sheetId="4" r:id="rId1"/>
    <sheet name="Personnel Master A800a" sheetId="1" r:id="rId2"/>
    <sheet name="Equipment Master A800b" sheetId="2" r:id="rId3"/>
    <sheet name="Time Sheet" sheetId="3" r:id="rId4"/>
    <sheet name="FEMA Equipment Rates 080515" sheetId="5" state="hidden" r:id="rId5"/>
  </sheets>
  <externalReferences>
    <externalReference r:id="rId6"/>
  </externalReferences>
  <definedNames>
    <definedName name="AdjRate">'Personnel Master A800a'!$W$5:$W$354</definedName>
    <definedName name="EmployeeName">'Personnel Master A800a'!$B$4:$B$354</definedName>
    <definedName name="EquipRate">'Equipment Master A800b'!$K$6:$K$45</definedName>
    <definedName name="EquipType">'Equipment Master A800b'!$C$6:$C$45</definedName>
    <definedName name="JANEquip">'Time Sheet'!$ER$8:$ER$57</definedName>
    <definedName name="JANID">'Time Sheet'!$AU$8:$AU$57</definedName>
    <definedName name="JobClass">'Personnel Master A800a'!$D$4:$D$354</definedName>
    <definedName name="OvertimeRate">'Personnel Master A800a'!$X$5:$X$354</definedName>
    <definedName name="_xlnm.Print_Area" localSheetId="3">'Time Sheet'!$A$1:$AR$57,'Time Sheet'!$AT$1:$ES$57</definedName>
    <definedName name="UniqueID">'Equipment Master A800b'!$B$5:$B$45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3" l="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O2" i="3"/>
  <c r="AO3" i="3"/>
  <c r="AN8" i="3"/>
  <c r="AP8" i="3"/>
  <c r="AQ8" i="3" s="1"/>
  <c r="AV8" i="3"/>
  <c r="AN9" i="3"/>
  <c r="AP9" i="3"/>
  <c r="AT9" i="3"/>
  <c r="AV9" i="3"/>
  <c r="AN10" i="3"/>
  <c r="AP10" i="3"/>
  <c r="AQ10" i="3"/>
  <c r="AT10" i="3"/>
  <c r="AT11" i="3" s="1"/>
  <c r="AT12" i="3" s="1"/>
  <c r="AT13" i="3" s="1"/>
  <c r="AT14" i="3" s="1"/>
  <c r="AT15" i="3" s="1"/>
  <c r="AT16" i="3" s="1"/>
  <c r="AT17" i="3" s="1"/>
  <c r="AT18" i="3" s="1"/>
  <c r="AT19" i="3" s="1"/>
  <c r="AT20" i="3" s="1"/>
  <c r="AV10" i="3"/>
  <c r="AN11" i="3"/>
  <c r="AP11" i="3"/>
  <c r="AV11" i="3"/>
  <c r="AN12" i="3"/>
  <c r="AP12" i="3"/>
  <c r="AQ12" i="3"/>
  <c r="AV12" i="3"/>
  <c r="AN13" i="3"/>
  <c r="AP13" i="3"/>
  <c r="AV13" i="3"/>
  <c r="AN14" i="3"/>
  <c r="AP14" i="3"/>
  <c r="AQ14" i="3"/>
  <c r="AV14" i="3"/>
  <c r="AN15" i="3"/>
  <c r="AP15" i="3"/>
  <c r="AV15" i="3"/>
  <c r="AN16" i="3"/>
  <c r="AP16" i="3"/>
  <c r="AQ16" i="3"/>
  <c r="AV16" i="3"/>
  <c r="AN17" i="3"/>
  <c r="AP17" i="3"/>
  <c r="AV17" i="3"/>
  <c r="AN18" i="3"/>
  <c r="AP18" i="3"/>
  <c r="AQ18" i="3"/>
  <c r="AV18" i="3"/>
  <c r="AN19" i="3"/>
  <c r="AP19" i="3"/>
  <c r="AV19" i="3"/>
  <c r="AN20" i="3"/>
  <c r="AP20" i="3"/>
  <c r="AQ20" i="3"/>
  <c r="AV20" i="3"/>
  <c r="AQ56" i="3"/>
  <c r="AQ54" i="3"/>
  <c r="AQ52" i="3"/>
  <c r="AQ50" i="3"/>
  <c r="AQ48" i="3"/>
  <c r="AQ46" i="3"/>
  <c r="AQ44" i="3"/>
  <c r="AQ42" i="3"/>
  <c r="AQ40" i="3"/>
  <c r="AQ38" i="3"/>
  <c r="AQ36" i="3"/>
  <c r="AQ34" i="3"/>
  <c r="AQ32" i="3"/>
  <c r="AQ30" i="3"/>
  <c r="AQ28" i="3"/>
  <c r="AQ26" i="3"/>
  <c r="AQ24" i="3"/>
  <c r="AQ22" i="3"/>
  <c r="AN56" i="3"/>
  <c r="AN54" i="3"/>
  <c r="AN52" i="3"/>
  <c r="AN50" i="3"/>
  <c r="AN48" i="3"/>
  <c r="AN46" i="3"/>
  <c r="AN44" i="3"/>
  <c r="AN42" i="3"/>
  <c r="AN40" i="3"/>
  <c r="AN38" i="3"/>
  <c r="AN36" i="3"/>
  <c r="AN34" i="3"/>
  <c r="AN32" i="3"/>
  <c r="AN30" i="3"/>
  <c r="AN28" i="3"/>
  <c r="AN26" i="3"/>
  <c r="AN24" i="3"/>
  <c r="AN22" i="3"/>
  <c r="AN57" i="3"/>
  <c r="AN55" i="3"/>
  <c r="AN53" i="3"/>
  <c r="AN51" i="3"/>
  <c r="AN49" i="3"/>
  <c r="AN47" i="3"/>
  <c r="AN45" i="3"/>
  <c r="AN43" i="3"/>
  <c r="AN41" i="3"/>
  <c r="AN39" i="3"/>
  <c r="AN37" i="3"/>
  <c r="AN35" i="3"/>
  <c r="AN33" i="3"/>
  <c r="AN31" i="3"/>
  <c r="AN29" i="3"/>
  <c r="AN27" i="3"/>
  <c r="AN25" i="3"/>
  <c r="AN23" i="3"/>
  <c r="AN21" i="3"/>
  <c r="AO4" i="3" l="1"/>
  <c r="AR2" i="3"/>
  <c r="L7" i="2"/>
  <c r="L45" i="2"/>
  <c r="L44" i="2"/>
  <c r="L43" i="2"/>
  <c r="L42" i="2"/>
  <c r="L41" i="2"/>
  <c r="L40" i="2"/>
  <c r="L39" i="2"/>
  <c r="L38" i="2"/>
  <c r="L37" i="2"/>
  <c r="L8" i="2"/>
  <c r="L6" i="2"/>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1" i="5"/>
  <c r="L10" i="2" l="1"/>
  <c r="L9" i="2"/>
  <c r="L11" i="2" l="1"/>
  <c r="L12" i="2" l="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L13" i="2" l="1"/>
  <c r="EN57" i="3"/>
  <c r="EL57" i="3"/>
  <c r="EI57" i="3"/>
  <c r="EF57" i="3"/>
  <c r="EC57" i="3"/>
  <c r="DZ57" i="3"/>
  <c r="DW57" i="3"/>
  <c r="DT57" i="3"/>
  <c r="DQ57" i="3"/>
  <c r="DN57" i="3"/>
  <c r="DK57" i="3"/>
  <c r="DH57" i="3"/>
  <c r="DE57" i="3"/>
  <c r="DB57" i="3"/>
  <c r="CY57" i="3"/>
  <c r="CV57" i="3"/>
  <c r="CS57" i="3"/>
  <c r="CP57" i="3"/>
  <c r="CM57" i="3"/>
  <c r="CJ57" i="3"/>
  <c r="CG57" i="3"/>
  <c r="CD57" i="3"/>
  <c r="EN56" i="3"/>
  <c r="EL56" i="3"/>
  <c r="EI56" i="3"/>
  <c r="EF56" i="3"/>
  <c r="EC56" i="3"/>
  <c r="DZ56" i="3"/>
  <c r="DW56" i="3"/>
  <c r="DT56" i="3"/>
  <c r="DQ56" i="3"/>
  <c r="DN56" i="3"/>
  <c r="DK56" i="3"/>
  <c r="DH56" i="3"/>
  <c r="DE56" i="3"/>
  <c r="DB56" i="3"/>
  <c r="CY56" i="3"/>
  <c r="CV56" i="3"/>
  <c r="CS56" i="3"/>
  <c r="CP56" i="3"/>
  <c r="CM56" i="3"/>
  <c r="CJ56" i="3"/>
  <c r="CG56" i="3"/>
  <c r="CD56" i="3"/>
  <c r="EN55" i="3"/>
  <c r="EL55" i="3"/>
  <c r="EI55" i="3"/>
  <c r="EF55" i="3"/>
  <c r="EC55" i="3"/>
  <c r="DZ55" i="3"/>
  <c r="DW55" i="3"/>
  <c r="DT55" i="3"/>
  <c r="DQ55" i="3"/>
  <c r="DN55" i="3"/>
  <c r="DK55" i="3"/>
  <c r="DH55" i="3"/>
  <c r="DE55" i="3"/>
  <c r="DB55" i="3"/>
  <c r="CY55" i="3"/>
  <c r="CV55" i="3"/>
  <c r="CS55" i="3"/>
  <c r="CP55" i="3"/>
  <c r="CM55" i="3"/>
  <c r="CJ55" i="3"/>
  <c r="CG55" i="3"/>
  <c r="CD55" i="3"/>
  <c r="EN54" i="3"/>
  <c r="EL54" i="3"/>
  <c r="EI54" i="3"/>
  <c r="EF54" i="3"/>
  <c r="EC54" i="3"/>
  <c r="DZ54" i="3"/>
  <c r="DW54" i="3"/>
  <c r="DT54" i="3"/>
  <c r="DQ54" i="3"/>
  <c r="DN54" i="3"/>
  <c r="DK54" i="3"/>
  <c r="DH54" i="3"/>
  <c r="DE54" i="3"/>
  <c r="DB54" i="3"/>
  <c r="CY54" i="3"/>
  <c r="CV54" i="3"/>
  <c r="CS54" i="3"/>
  <c r="CP54" i="3"/>
  <c r="CM54" i="3"/>
  <c r="CJ54" i="3"/>
  <c r="CG54" i="3"/>
  <c r="CD54" i="3"/>
  <c r="EN53" i="3"/>
  <c r="EL53" i="3"/>
  <c r="EI53" i="3"/>
  <c r="EF53" i="3"/>
  <c r="EC53" i="3"/>
  <c r="DZ53" i="3"/>
  <c r="DW53" i="3"/>
  <c r="DT53" i="3"/>
  <c r="DQ53" i="3"/>
  <c r="DN53" i="3"/>
  <c r="DK53" i="3"/>
  <c r="DH53" i="3"/>
  <c r="DE53" i="3"/>
  <c r="DB53" i="3"/>
  <c r="CY53" i="3"/>
  <c r="CV53" i="3"/>
  <c r="CS53" i="3"/>
  <c r="CP53" i="3"/>
  <c r="CM53" i="3"/>
  <c r="CJ53" i="3"/>
  <c r="CG53" i="3"/>
  <c r="CD53" i="3"/>
  <c r="EN52" i="3"/>
  <c r="EL52" i="3"/>
  <c r="EI52" i="3"/>
  <c r="EF52" i="3"/>
  <c r="EC52" i="3"/>
  <c r="DZ52" i="3"/>
  <c r="DW52" i="3"/>
  <c r="DT52" i="3"/>
  <c r="DQ52" i="3"/>
  <c r="DN52" i="3"/>
  <c r="DK52" i="3"/>
  <c r="DH52" i="3"/>
  <c r="DE52" i="3"/>
  <c r="DB52" i="3"/>
  <c r="CY52" i="3"/>
  <c r="CV52" i="3"/>
  <c r="CS52" i="3"/>
  <c r="CP52" i="3"/>
  <c r="CM52" i="3"/>
  <c r="CJ52" i="3"/>
  <c r="CG52" i="3"/>
  <c r="CD52" i="3"/>
  <c r="EN51" i="3"/>
  <c r="EL51" i="3"/>
  <c r="EI51" i="3"/>
  <c r="EF51" i="3"/>
  <c r="EC51" i="3"/>
  <c r="DZ51" i="3"/>
  <c r="DW51" i="3"/>
  <c r="DT51" i="3"/>
  <c r="DQ51" i="3"/>
  <c r="DN51" i="3"/>
  <c r="DK51" i="3"/>
  <c r="DH51" i="3"/>
  <c r="DE51" i="3"/>
  <c r="DB51" i="3"/>
  <c r="CY51" i="3"/>
  <c r="CV51" i="3"/>
  <c r="CS51" i="3"/>
  <c r="CP51" i="3"/>
  <c r="CM51" i="3"/>
  <c r="CJ51" i="3"/>
  <c r="CG51" i="3"/>
  <c r="CD51" i="3"/>
  <c r="EN50" i="3"/>
  <c r="EL50" i="3"/>
  <c r="EI50" i="3"/>
  <c r="EF50" i="3"/>
  <c r="EC50" i="3"/>
  <c r="DZ50" i="3"/>
  <c r="DW50" i="3"/>
  <c r="DT50" i="3"/>
  <c r="DQ50" i="3"/>
  <c r="DN50" i="3"/>
  <c r="DK50" i="3"/>
  <c r="DH50" i="3"/>
  <c r="DE50" i="3"/>
  <c r="DB50" i="3"/>
  <c r="CY50" i="3"/>
  <c r="CV50" i="3"/>
  <c r="CS50" i="3"/>
  <c r="CP50" i="3"/>
  <c r="CM50" i="3"/>
  <c r="CJ50" i="3"/>
  <c r="CG50" i="3"/>
  <c r="CD50" i="3"/>
  <c r="EN49" i="3"/>
  <c r="EL49" i="3"/>
  <c r="EI49" i="3"/>
  <c r="EF49" i="3"/>
  <c r="EC49" i="3"/>
  <c r="DZ49" i="3"/>
  <c r="DW49" i="3"/>
  <c r="DT49" i="3"/>
  <c r="DQ49" i="3"/>
  <c r="DN49" i="3"/>
  <c r="DK49" i="3"/>
  <c r="DH49" i="3"/>
  <c r="DE49" i="3"/>
  <c r="DB49" i="3"/>
  <c r="CY49" i="3"/>
  <c r="CV49" i="3"/>
  <c r="CS49" i="3"/>
  <c r="CP49" i="3"/>
  <c r="CM49" i="3"/>
  <c r="CJ49" i="3"/>
  <c r="CG49" i="3"/>
  <c r="CD49" i="3"/>
  <c r="EN48" i="3"/>
  <c r="EL48" i="3"/>
  <c r="EI48" i="3"/>
  <c r="EF48" i="3"/>
  <c r="EC48" i="3"/>
  <c r="DZ48" i="3"/>
  <c r="DW48" i="3"/>
  <c r="DT48" i="3"/>
  <c r="DQ48" i="3"/>
  <c r="DN48" i="3"/>
  <c r="DK48" i="3"/>
  <c r="DH48" i="3"/>
  <c r="DE48" i="3"/>
  <c r="DB48" i="3"/>
  <c r="CY48" i="3"/>
  <c r="CV48" i="3"/>
  <c r="CS48" i="3"/>
  <c r="CP48" i="3"/>
  <c r="CM48" i="3"/>
  <c r="CJ48" i="3"/>
  <c r="CG48" i="3"/>
  <c r="CD48" i="3"/>
  <c r="EN47" i="3"/>
  <c r="EL47" i="3"/>
  <c r="EI47" i="3"/>
  <c r="EF47" i="3"/>
  <c r="EC47" i="3"/>
  <c r="DZ47" i="3"/>
  <c r="DW47" i="3"/>
  <c r="DT47" i="3"/>
  <c r="DQ47" i="3"/>
  <c r="DN47" i="3"/>
  <c r="DK47" i="3"/>
  <c r="DH47" i="3"/>
  <c r="DE47" i="3"/>
  <c r="DB47" i="3"/>
  <c r="CY47" i="3"/>
  <c r="CV47" i="3"/>
  <c r="CS47" i="3"/>
  <c r="CP47" i="3"/>
  <c r="CM47" i="3"/>
  <c r="CJ47" i="3"/>
  <c r="CG47" i="3"/>
  <c r="CD47" i="3"/>
  <c r="EN46" i="3"/>
  <c r="EL46" i="3"/>
  <c r="EI46" i="3"/>
  <c r="EF46" i="3"/>
  <c r="EC46" i="3"/>
  <c r="DZ46" i="3"/>
  <c r="DW46" i="3"/>
  <c r="DT46" i="3"/>
  <c r="DQ46" i="3"/>
  <c r="DN46" i="3"/>
  <c r="DK46" i="3"/>
  <c r="DH46" i="3"/>
  <c r="DE46" i="3"/>
  <c r="DB46" i="3"/>
  <c r="CY46" i="3"/>
  <c r="CV46" i="3"/>
  <c r="CS46" i="3"/>
  <c r="CP46" i="3"/>
  <c r="CM46" i="3"/>
  <c r="CJ46" i="3"/>
  <c r="CG46" i="3"/>
  <c r="CD46" i="3"/>
  <c r="EN45" i="3"/>
  <c r="EL45" i="3"/>
  <c r="EI45" i="3"/>
  <c r="EF45" i="3"/>
  <c r="EC45" i="3"/>
  <c r="DZ45" i="3"/>
  <c r="DW45" i="3"/>
  <c r="DT45" i="3"/>
  <c r="DQ45" i="3"/>
  <c r="DN45" i="3"/>
  <c r="DK45" i="3"/>
  <c r="DH45" i="3"/>
  <c r="DE45" i="3"/>
  <c r="DB45" i="3"/>
  <c r="CY45" i="3"/>
  <c r="CV45" i="3"/>
  <c r="CS45" i="3"/>
  <c r="CP45" i="3"/>
  <c r="CM45" i="3"/>
  <c r="CJ45" i="3"/>
  <c r="CG45" i="3"/>
  <c r="CD45" i="3"/>
  <c r="EN44" i="3"/>
  <c r="EL44" i="3"/>
  <c r="EI44" i="3"/>
  <c r="EF44" i="3"/>
  <c r="EC44" i="3"/>
  <c r="DZ44" i="3"/>
  <c r="DW44" i="3"/>
  <c r="DT44" i="3"/>
  <c r="DQ44" i="3"/>
  <c r="DN44" i="3"/>
  <c r="DK44" i="3"/>
  <c r="DH44" i="3"/>
  <c r="DE44" i="3"/>
  <c r="DB44" i="3"/>
  <c r="CY44" i="3"/>
  <c r="CV44" i="3"/>
  <c r="CS44" i="3"/>
  <c r="CP44" i="3"/>
  <c r="CM44" i="3"/>
  <c r="CJ44" i="3"/>
  <c r="CG44" i="3"/>
  <c r="CD44" i="3"/>
  <c r="EN43" i="3"/>
  <c r="EL43" i="3"/>
  <c r="EI43" i="3"/>
  <c r="EF43" i="3"/>
  <c r="EC43" i="3"/>
  <c r="DZ43" i="3"/>
  <c r="DW43" i="3"/>
  <c r="DT43" i="3"/>
  <c r="DQ43" i="3"/>
  <c r="DN43" i="3"/>
  <c r="DK43" i="3"/>
  <c r="DH43" i="3"/>
  <c r="DE43" i="3"/>
  <c r="DB43" i="3"/>
  <c r="CY43" i="3"/>
  <c r="CV43" i="3"/>
  <c r="CS43" i="3"/>
  <c r="CP43" i="3"/>
  <c r="CM43" i="3"/>
  <c r="CJ43" i="3"/>
  <c r="CG43" i="3"/>
  <c r="CD43" i="3"/>
  <c r="EN42" i="3"/>
  <c r="EL42" i="3"/>
  <c r="EI42" i="3"/>
  <c r="EF42" i="3"/>
  <c r="EC42" i="3"/>
  <c r="DZ42" i="3"/>
  <c r="DW42" i="3"/>
  <c r="DT42" i="3"/>
  <c r="DQ42" i="3"/>
  <c r="DN42" i="3"/>
  <c r="DK42" i="3"/>
  <c r="DH42" i="3"/>
  <c r="DE42" i="3"/>
  <c r="DB42" i="3"/>
  <c r="CY42" i="3"/>
  <c r="CV42" i="3"/>
  <c r="CS42" i="3"/>
  <c r="CP42" i="3"/>
  <c r="CM42" i="3"/>
  <c r="CJ42" i="3"/>
  <c r="CG42" i="3"/>
  <c r="CD42" i="3"/>
  <c r="EN41" i="3"/>
  <c r="EL41" i="3"/>
  <c r="EI41" i="3"/>
  <c r="EF41" i="3"/>
  <c r="EC41" i="3"/>
  <c r="DZ41" i="3"/>
  <c r="DW41" i="3"/>
  <c r="DT41" i="3"/>
  <c r="DQ41" i="3"/>
  <c r="DN41" i="3"/>
  <c r="DK41" i="3"/>
  <c r="DH41" i="3"/>
  <c r="DE41" i="3"/>
  <c r="DB41" i="3"/>
  <c r="CY41" i="3"/>
  <c r="CV41" i="3"/>
  <c r="CS41" i="3"/>
  <c r="CP41" i="3"/>
  <c r="CM41" i="3"/>
  <c r="CJ41" i="3"/>
  <c r="CG41" i="3"/>
  <c r="CD41" i="3"/>
  <c r="EN40" i="3"/>
  <c r="EL40" i="3"/>
  <c r="EI40" i="3"/>
  <c r="EF40" i="3"/>
  <c r="EC40" i="3"/>
  <c r="DZ40" i="3"/>
  <c r="DW40" i="3"/>
  <c r="DT40" i="3"/>
  <c r="DQ40" i="3"/>
  <c r="DN40" i="3"/>
  <c r="DK40" i="3"/>
  <c r="DH40" i="3"/>
  <c r="DE40" i="3"/>
  <c r="DB40" i="3"/>
  <c r="CY40" i="3"/>
  <c r="CV40" i="3"/>
  <c r="CS40" i="3"/>
  <c r="CP40" i="3"/>
  <c r="CM40" i="3"/>
  <c r="CJ40" i="3"/>
  <c r="CG40" i="3"/>
  <c r="CD40" i="3"/>
  <c r="EN39" i="3"/>
  <c r="EL39" i="3"/>
  <c r="EI39" i="3"/>
  <c r="EF39" i="3"/>
  <c r="EC39" i="3"/>
  <c r="DZ39" i="3"/>
  <c r="DW39" i="3"/>
  <c r="DT39" i="3"/>
  <c r="DQ39" i="3"/>
  <c r="DN39" i="3"/>
  <c r="DK39" i="3"/>
  <c r="DH39" i="3"/>
  <c r="DE39" i="3"/>
  <c r="DB39" i="3"/>
  <c r="CY39" i="3"/>
  <c r="CV39" i="3"/>
  <c r="CS39" i="3"/>
  <c r="CP39" i="3"/>
  <c r="CM39" i="3"/>
  <c r="CJ39" i="3"/>
  <c r="CG39" i="3"/>
  <c r="CD39" i="3"/>
  <c r="EN38" i="3"/>
  <c r="EL38" i="3"/>
  <c r="EI38" i="3"/>
  <c r="EF38" i="3"/>
  <c r="EC38" i="3"/>
  <c r="DZ38" i="3"/>
  <c r="DW38" i="3"/>
  <c r="DT38" i="3"/>
  <c r="DQ38" i="3"/>
  <c r="DN38" i="3"/>
  <c r="DK38" i="3"/>
  <c r="DH38" i="3"/>
  <c r="DE38" i="3"/>
  <c r="DB38" i="3"/>
  <c r="CY38" i="3"/>
  <c r="CV38" i="3"/>
  <c r="CS38" i="3"/>
  <c r="CP38" i="3"/>
  <c r="CM38" i="3"/>
  <c r="CJ38" i="3"/>
  <c r="CG38" i="3"/>
  <c r="CD38" i="3"/>
  <c r="EN37" i="3"/>
  <c r="EL37" i="3"/>
  <c r="EI37" i="3"/>
  <c r="EF37" i="3"/>
  <c r="EC37" i="3"/>
  <c r="DZ37" i="3"/>
  <c r="DW37" i="3"/>
  <c r="DT37" i="3"/>
  <c r="DQ37" i="3"/>
  <c r="DN37" i="3"/>
  <c r="DK37" i="3"/>
  <c r="DH37" i="3"/>
  <c r="DE37" i="3"/>
  <c r="DB37" i="3"/>
  <c r="CY37" i="3"/>
  <c r="CV37" i="3"/>
  <c r="CS37" i="3"/>
  <c r="CP37" i="3"/>
  <c r="CM37" i="3"/>
  <c r="CJ37" i="3"/>
  <c r="CG37" i="3"/>
  <c r="CD37" i="3"/>
  <c r="EN36" i="3"/>
  <c r="EL36" i="3"/>
  <c r="EI36" i="3"/>
  <c r="EF36" i="3"/>
  <c r="EC36" i="3"/>
  <c r="DZ36" i="3"/>
  <c r="DW36" i="3"/>
  <c r="DT36" i="3"/>
  <c r="DQ36" i="3"/>
  <c r="DN36" i="3"/>
  <c r="DK36" i="3"/>
  <c r="DH36" i="3"/>
  <c r="DE36" i="3"/>
  <c r="DB36" i="3"/>
  <c r="CY36" i="3"/>
  <c r="CV36" i="3"/>
  <c r="CS36" i="3"/>
  <c r="CP36" i="3"/>
  <c r="CM36" i="3"/>
  <c r="CJ36" i="3"/>
  <c r="CG36" i="3"/>
  <c r="CD36" i="3"/>
  <c r="EN35" i="3"/>
  <c r="EL35" i="3"/>
  <c r="EI35" i="3"/>
  <c r="EF35" i="3"/>
  <c r="EC35" i="3"/>
  <c r="DZ35" i="3"/>
  <c r="DW35" i="3"/>
  <c r="DT35" i="3"/>
  <c r="DQ35" i="3"/>
  <c r="DN35" i="3"/>
  <c r="DK35" i="3"/>
  <c r="DH35" i="3"/>
  <c r="DE35" i="3"/>
  <c r="DB35" i="3"/>
  <c r="CY35" i="3"/>
  <c r="CV35" i="3"/>
  <c r="CS35" i="3"/>
  <c r="CP35" i="3"/>
  <c r="CM35" i="3"/>
  <c r="CJ35" i="3"/>
  <c r="CG35" i="3"/>
  <c r="CD35" i="3"/>
  <c r="EN34" i="3"/>
  <c r="EL34" i="3"/>
  <c r="EI34" i="3"/>
  <c r="EF34" i="3"/>
  <c r="EC34" i="3"/>
  <c r="DZ34" i="3"/>
  <c r="DW34" i="3"/>
  <c r="DT34" i="3"/>
  <c r="DQ34" i="3"/>
  <c r="DN34" i="3"/>
  <c r="DK34" i="3"/>
  <c r="DH34" i="3"/>
  <c r="DE34" i="3"/>
  <c r="DB34" i="3"/>
  <c r="CY34" i="3"/>
  <c r="CV34" i="3"/>
  <c r="CS34" i="3"/>
  <c r="CP34" i="3"/>
  <c r="CM34" i="3"/>
  <c r="CJ34" i="3"/>
  <c r="CG34" i="3"/>
  <c r="CD34" i="3"/>
  <c r="EN33" i="3"/>
  <c r="EL33" i="3"/>
  <c r="EI33" i="3"/>
  <c r="EF33" i="3"/>
  <c r="EC33" i="3"/>
  <c r="DZ33" i="3"/>
  <c r="DW33" i="3"/>
  <c r="DT33" i="3"/>
  <c r="DQ33" i="3"/>
  <c r="DN33" i="3"/>
  <c r="DK33" i="3"/>
  <c r="DH33" i="3"/>
  <c r="DE33" i="3"/>
  <c r="DB33" i="3"/>
  <c r="CY33" i="3"/>
  <c r="CV33" i="3"/>
  <c r="CS33" i="3"/>
  <c r="CP33" i="3"/>
  <c r="CM33" i="3"/>
  <c r="CJ33" i="3"/>
  <c r="CG33" i="3"/>
  <c r="CD33" i="3"/>
  <c r="EN32" i="3"/>
  <c r="EL32" i="3"/>
  <c r="EI32" i="3"/>
  <c r="EF32" i="3"/>
  <c r="EC32" i="3"/>
  <c r="DZ32" i="3"/>
  <c r="DW32" i="3"/>
  <c r="DT32" i="3"/>
  <c r="DQ32" i="3"/>
  <c r="DN32" i="3"/>
  <c r="DK32" i="3"/>
  <c r="DH32" i="3"/>
  <c r="DE32" i="3"/>
  <c r="DB32" i="3"/>
  <c r="CY32" i="3"/>
  <c r="CV32" i="3"/>
  <c r="CS32" i="3"/>
  <c r="CP32" i="3"/>
  <c r="CM32" i="3"/>
  <c r="CJ32" i="3"/>
  <c r="CG32" i="3"/>
  <c r="CD32" i="3"/>
  <c r="EN31" i="3"/>
  <c r="EL31" i="3"/>
  <c r="EI31" i="3"/>
  <c r="EF31" i="3"/>
  <c r="EC31" i="3"/>
  <c r="DZ31" i="3"/>
  <c r="DW31" i="3"/>
  <c r="DT31" i="3"/>
  <c r="DQ31" i="3"/>
  <c r="DN31" i="3"/>
  <c r="DK31" i="3"/>
  <c r="DH31" i="3"/>
  <c r="DE31" i="3"/>
  <c r="DB31" i="3"/>
  <c r="CY31" i="3"/>
  <c r="CV31" i="3"/>
  <c r="CS31" i="3"/>
  <c r="CP31" i="3"/>
  <c r="CM31" i="3"/>
  <c r="CJ31" i="3"/>
  <c r="CG31" i="3"/>
  <c r="CD31" i="3"/>
  <c r="EN30" i="3"/>
  <c r="EL30" i="3"/>
  <c r="EI30" i="3"/>
  <c r="EF30" i="3"/>
  <c r="EC30" i="3"/>
  <c r="DZ30" i="3"/>
  <c r="DW30" i="3"/>
  <c r="DT30" i="3"/>
  <c r="DQ30" i="3"/>
  <c r="DN30" i="3"/>
  <c r="DK30" i="3"/>
  <c r="DH30" i="3"/>
  <c r="DE30" i="3"/>
  <c r="DB30" i="3"/>
  <c r="CY30" i="3"/>
  <c r="CV30" i="3"/>
  <c r="CS30" i="3"/>
  <c r="CP30" i="3"/>
  <c r="CM30" i="3"/>
  <c r="CJ30" i="3"/>
  <c r="CG30" i="3"/>
  <c r="CD30" i="3"/>
  <c r="EN29" i="3"/>
  <c r="EL29" i="3"/>
  <c r="EI29" i="3"/>
  <c r="EF29" i="3"/>
  <c r="EC29" i="3"/>
  <c r="DZ29" i="3"/>
  <c r="DW29" i="3"/>
  <c r="DT29" i="3"/>
  <c r="DQ29" i="3"/>
  <c r="DN29" i="3"/>
  <c r="DK29" i="3"/>
  <c r="DH29" i="3"/>
  <c r="DE29" i="3"/>
  <c r="DB29" i="3"/>
  <c r="CY29" i="3"/>
  <c r="CV29" i="3"/>
  <c r="CS29" i="3"/>
  <c r="CP29" i="3"/>
  <c r="CM29" i="3"/>
  <c r="CJ29" i="3"/>
  <c r="CG29" i="3"/>
  <c r="CD29" i="3"/>
  <c r="EN28" i="3"/>
  <c r="EL28" i="3"/>
  <c r="EI28" i="3"/>
  <c r="EF28" i="3"/>
  <c r="EC28" i="3"/>
  <c r="DZ28" i="3"/>
  <c r="DW28" i="3"/>
  <c r="DT28" i="3"/>
  <c r="DQ28" i="3"/>
  <c r="DN28" i="3"/>
  <c r="DK28" i="3"/>
  <c r="DH28" i="3"/>
  <c r="DE28" i="3"/>
  <c r="DB28" i="3"/>
  <c r="CY28" i="3"/>
  <c r="CV28" i="3"/>
  <c r="CS28" i="3"/>
  <c r="CP28" i="3"/>
  <c r="CM28" i="3"/>
  <c r="CJ28" i="3"/>
  <c r="CG28" i="3"/>
  <c r="CD28" i="3"/>
  <c r="EN27" i="3"/>
  <c r="EL27" i="3"/>
  <c r="EI27" i="3"/>
  <c r="EF27" i="3"/>
  <c r="EC27" i="3"/>
  <c r="DZ27" i="3"/>
  <c r="DW27" i="3"/>
  <c r="DT27" i="3"/>
  <c r="DQ27" i="3"/>
  <c r="DN27" i="3"/>
  <c r="DK27" i="3"/>
  <c r="DH27" i="3"/>
  <c r="DE27" i="3"/>
  <c r="DB27" i="3"/>
  <c r="CY27" i="3"/>
  <c r="CV27" i="3"/>
  <c r="CS27" i="3"/>
  <c r="CP27" i="3"/>
  <c r="CM27" i="3"/>
  <c r="CJ27" i="3"/>
  <c r="CG27" i="3"/>
  <c r="CD27" i="3"/>
  <c r="EN26" i="3"/>
  <c r="EL26" i="3"/>
  <c r="EI26" i="3"/>
  <c r="EF26" i="3"/>
  <c r="EC26" i="3"/>
  <c r="DZ26" i="3"/>
  <c r="DW26" i="3"/>
  <c r="DT26" i="3"/>
  <c r="DQ26" i="3"/>
  <c r="DN26" i="3"/>
  <c r="DK26" i="3"/>
  <c r="DH26" i="3"/>
  <c r="DE26" i="3"/>
  <c r="DB26" i="3"/>
  <c r="CY26" i="3"/>
  <c r="CV26" i="3"/>
  <c r="CS26" i="3"/>
  <c r="CP26" i="3"/>
  <c r="CM26" i="3"/>
  <c r="CJ26" i="3"/>
  <c r="CG26" i="3"/>
  <c r="CD26" i="3"/>
  <c r="EN25" i="3"/>
  <c r="EL25" i="3"/>
  <c r="EI25" i="3"/>
  <c r="EF25" i="3"/>
  <c r="EC25" i="3"/>
  <c r="DZ25" i="3"/>
  <c r="DW25" i="3"/>
  <c r="DT25" i="3"/>
  <c r="DQ25" i="3"/>
  <c r="DN25" i="3"/>
  <c r="DK25" i="3"/>
  <c r="DH25" i="3"/>
  <c r="DE25" i="3"/>
  <c r="DB25" i="3"/>
  <c r="CY25" i="3"/>
  <c r="CV25" i="3"/>
  <c r="CS25" i="3"/>
  <c r="CP25" i="3"/>
  <c r="CM25" i="3"/>
  <c r="CJ25" i="3"/>
  <c r="CG25" i="3"/>
  <c r="CD25" i="3"/>
  <c r="EN24" i="3"/>
  <c r="EL24" i="3"/>
  <c r="EI24" i="3"/>
  <c r="EF24" i="3"/>
  <c r="EC24" i="3"/>
  <c r="DZ24" i="3"/>
  <c r="DW24" i="3"/>
  <c r="DT24" i="3"/>
  <c r="DQ24" i="3"/>
  <c r="DN24" i="3"/>
  <c r="DK24" i="3"/>
  <c r="DH24" i="3"/>
  <c r="DE24" i="3"/>
  <c r="DB24" i="3"/>
  <c r="CY24" i="3"/>
  <c r="CV24" i="3"/>
  <c r="CS24" i="3"/>
  <c r="CP24" i="3"/>
  <c r="CM24" i="3"/>
  <c r="CJ24" i="3"/>
  <c r="CG24" i="3"/>
  <c r="CD24" i="3"/>
  <c r="EN23" i="3"/>
  <c r="EL23" i="3"/>
  <c r="EI23" i="3"/>
  <c r="EF23" i="3"/>
  <c r="EC23" i="3"/>
  <c r="DZ23" i="3"/>
  <c r="DW23" i="3"/>
  <c r="DT23" i="3"/>
  <c r="DQ23" i="3"/>
  <c r="DN23" i="3"/>
  <c r="DK23" i="3"/>
  <c r="DH23" i="3"/>
  <c r="DE23" i="3"/>
  <c r="DB23" i="3"/>
  <c r="CY23" i="3"/>
  <c r="CV23" i="3"/>
  <c r="CS23" i="3"/>
  <c r="CP23" i="3"/>
  <c r="CM23" i="3"/>
  <c r="CJ23" i="3"/>
  <c r="CG23" i="3"/>
  <c r="CD23" i="3"/>
  <c r="EN22" i="3"/>
  <c r="EL22" i="3"/>
  <c r="EI22" i="3"/>
  <c r="EF22" i="3"/>
  <c r="EC22" i="3"/>
  <c r="DZ22" i="3"/>
  <c r="DW22" i="3"/>
  <c r="DT22" i="3"/>
  <c r="DQ22" i="3"/>
  <c r="DN22" i="3"/>
  <c r="DK22" i="3"/>
  <c r="DH22" i="3"/>
  <c r="DE22" i="3"/>
  <c r="DB22" i="3"/>
  <c r="CY22" i="3"/>
  <c r="CV22" i="3"/>
  <c r="CS22" i="3"/>
  <c r="CP22" i="3"/>
  <c r="CM22" i="3"/>
  <c r="CJ22" i="3"/>
  <c r="CG22" i="3"/>
  <c r="CD22" i="3"/>
  <c r="EN21" i="3"/>
  <c r="EL21" i="3"/>
  <c r="EI21" i="3"/>
  <c r="EF21" i="3"/>
  <c r="EC21" i="3"/>
  <c r="DZ21" i="3"/>
  <c r="DW21" i="3"/>
  <c r="DT21" i="3"/>
  <c r="DQ21" i="3"/>
  <c r="DN21" i="3"/>
  <c r="DK21" i="3"/>
  <c r="DH21" i="3"/>
  <c r="DE21" i="3"/>
  <c r="DB21" i="3"/>
  <c r="CY21" i="3"/>
  <c r="CV21" i="3"/>
  <c r="CS21" i="3"/>
  <c r="CP21" i="3"/>
  <c r="CM21" i="3"/>
  <c r="CJ21" i="3"/>
  <c r="CG21" i="3"/>
  <c r="CD21" i="3"/>
  <c r="EN20" i="3"/>
  <c r="EL20" i="3"/>
  <c r="EI20" i="3"/>
  <c r="EF20" i="3"/>
  <c r="EC20" i="3"/>
  <c r="DZ20" i="3"/>
  <c r="DW20" i="3"/>
  <c r="DT20" i="3"/>
  <c r="DQ20" i="3"/>
  <c r="DN20" i="3"/>
  <c r="DK20" i="3"/>
  <c r="DH20" i="3"/>
  <c r="DE20" i="3"/>
  <c r="DB20" i="3"/>
  <c r="CY20" i="3"/>
  <c r="CV20" i="3"/>
  <c r="CS20" i="3"/>
  <c r="CP20" i="3"/>
  <c r="CM20" i="3"/>
  <c r="CJ20" i="3"/>
  <c r="CG20" i="3"/>
  <c r="CD20" i="3"/>
  <c r="EN19" i="3"/>
  <c r="EL19" i="3"/>
  <c r="EI19" i="3"/>
  <c r="EF19" i="3"/>
  <c r="EC19" i="3"/>
  <c r="DZ19" i="3"/>
  <c r="DW19" i="3"/>
  <c r="DT19" i="3"/>
  <c r="DQ19" i="3"/>
  <c r="DN19" i="3"/>
  <c r="DK19" i="3"/>
  <c r="DH19" i="3"/>
  <c r="DE19" i="3"/>
  <c r="DB19" i="3"/>
  <c r="CY19" i="3"/>
  <c r="CV19" i="3"/>
  <c r="CS19" i="3"/>
  <c r="CP19" i="3"/>
  <c r="CM19" i="3"/>
  <c r="CJ19" i="3"/>
  <c r="CG19" i="3"/>
  <c r="CD19" i="3"/>
  <c r="EN18" i="3"/>
  <c r="EL18" i="3"/>
  <c r="EI18" i="3"/>
  <c r="EF18" i="3"/>
  <c r="EC18" i="3"/>
  <c r="DZ18" i="3"/>
  <c r="DW18" i="3"/>
  <c r="DT18" i="3"/>
  <c r="DQ18" i="3"/>
  <c r="DN18" i="3"/>
  <c r="DK18" i="3"/>
  <c r="DH18" i="3"/>
  <c r="DE18" i="3"/>
  <c r="DB18" i="3"/>
  <c r="CY18" i="3"/>
  <c r="CV18" i="3"/>
  <c r="CS18" i="3"/>
  <c r="CP18" i="3"/>
  <c r="CM18" i="3"/>
  <c r="CJ18" i="3"/>
  <c r="CG18" i="3"/>
  <c r="CD18" i="3"/>
  <c r="EN17" i="3"/>
  <c r="EL17" i="3"/>
  <c r="EI17" i="3"/>
  <c r="EF17" i="3"/>
  <c r="EC17" i="3"/>
  <c r="DZ17" i="3"/>
  <c r="DW17" i="3"/>
  <c r="DT17" i="3"/>
  <c r="DQ17" i="3"/>
  <c r="DN17" i="3"/>
  <c r="DK17" i="3"/>
  <c r="DH17" i="3"/>
  <c r="DE17" i="3"/>
  <c r="DB17" i="3"/>
  <c r="CY17" i="3"/>
  <c r="CV17" i="3"/>
  <c r="CS17" i="3"/>
  <c r="CP17" i="3"/>
  <c r="CM17" i="3"/>
  <c r="CJ17" i="3"/>
  <c r="CG17" i="3"/>
  <c r="CD17" i="3"/>
  <c r="EN16" i="3"/>
  <c r="EL16" i="3"/>
  <c r="EI16" i="3"/>
  <c r="EF16" i="3"/>
  <c r="EC16" i="3"/>
  <c r="DZ16" i="3"/>
  <c r="DW16" i="3"/>
  <c r="DT16" i="3"/>
  <c r="DQ16" i="3"/>
  <c r="DN16" i="3"/>
  <c r="DK16" i="3"/>
  <c r="DH16" i="3"/>
  <c r="DE16" i="3"/>
  <c r="DB16" i="3"/>
  <c r="CY16" i="3"/>
  <c r="CV16" i="3"/>
  <c r="CS16" i="3"/>
  <c r="CP16" i="3"/>
  <c r="CM16" i="3"/>
  <c r="CJ16" i="3"/>
  <c r="CG16" i="3"/>
  <c r="CD16" i="3"/>
  <c r="EN15" i="3"/>
  <c r="EL15" i="3"/>
  <c r="EI15" i="3"/>
  <c r="EF15" i="3"/>
  <c r="EC15" i="3"/>
  <c r="DZ15" i="3"/>
  <c r="DW15" i="3"/>
  <c r="DT15" i="3"/>
  <c r="DQ15" i="3"/>
  <c r="DN15" i="3"/>
  <c r="DK15" i="3"/>
  <c r="DH15" i="3"/>
  <c r="DE15" i="3"/>
  <c r="DB15" i="3"/>
  <c r="CY15" i="3"/>
  <c r="CV15" i="3"/>
  <c r="CS15" i="3"/>
  <c r="CP15" i="3"/>
  <c r="CM15" i="3"/>
  <c r="CJ15" i="3"/>
  <c r="CG15" i="3"/>
  <c r="CD15" i="3"/>
  <c r="EN14" i="3"/>
  <c r="EL14" i="3"/>
  <c r="EI14" i="3"/>
  <c r="EF14" i="3"/>
  <c r="EC14" i="3"/>
  <c r="DZ14" i="3"/>
  <c r="DW14" i="3"/>
  <c r="DT14" i="3"/>
  <c r="DQ14" i="3"/>
  <c r="DN14" i="3"/>
  <c r="DK14" i="3"/>
  <c r="DH14" i="3"/>
  <c r="DE14" i="3"/>
  <c r="DB14" i="3"/>
  <c r="CY14" i="3"/>
  <c r="CV14" i="3"/>
  <c r="CS14" i="3"/>
  <c r="CP14" i="3"/>
  <c r="CM14" i="3"/>
  <c r="CJ14" i="3"/>
  <c r="CG14" i="3"/>
  <c r="CD14" i="3"/>
  <c r="EN13" i="3"/>
  <c r="EL13" i="3"/>
  <c r="EI13" i="3"/>
  <c r="EF13" i="3"/>
  <c r="EC13" i="3"/>
  <c r="DZ13" i="3"/>
  <c r="DW13" i="3"/>
  <c r="DT13" i="3"/>
  <c r="DQ13" i="3"/>
  <c r="DN13" i="3"/>
  <c r="DK13" i="3"/>
  <c r="DH13" i="3"/>
  <c r="DE13" i="3"/>
  <c r="DB13" i="3"/>
  <c r="CY13" i="3"/>
  <c r="CV13" i="3"/>
  <c r="CS13" i="3"/>
  <c r="CP13" i="3"/>
  <c r="CM13" i="3"/>
  <c r="CJ13" i="3"/>
  <c r="CG13" i="3"/>
  <c r="CD13" i="3"/>
  <c r="EN12" i="3"/>
  <c r="EL12" i="3"/>
  <c r="EI12" i="3"/>
  <c r="EF12" i="3"/>
  <c r="EC12" i="3"/>
  <c r="DZ12" i="3"/>
  <c r="DW12" i="3"/>
  <c r="DT12" i="3"/>
  <c r="DQ12" i="3"/>
  <c r="DN12" i="3"/>
  <c r="DK12" i="3"/>
  <c r="DH12" i="3"/>
  <c r="DE12" i="3"/>
  <c r="DB12" i="3"/>
  <c r="CY12" i="3"/>
  <c r="CV12" i="3"/>
  <c r="CS12" i="3"/>
  <c r="CP12" i="3"/>
  <c r="CM12" i="3"/>
  <c r="CJ12" i="3"/>
  <c r="CG12" i="3"/>
  <c r="CD12" i="3"/>
  <c r="EN11" i="3"/>
  <c r="EL11" i="3"/>
  <c r="EI11" i="3"/>
  <c r="EF11" i="3"/>
  <c r="EC11" i="3"/>
  <c r="DZ11" i="3"/>
  <c r="DW11" i="3"/>
  <c r="DT11" i="3"/>
  <c r="DQ11" i="3"/>
  <c r="DN11" i="3"/>
  <c r="DK11" i="3"/>
  <c r="DH11" i="3"/>
  <c r="DE11" i="3"/>
  <c r="DB11" i="3"/>
  <c r="CY11" i="3"/>
  <c r="CV11" i="3"/>
  <c r="CS11" i="3"/>
  <c r="CP11" i="3"/>
  <c r="CM11" i="3"/>
  <c r="CJ11" i="3"/>
  <c r="CG11" i="3"/>
  <c r="CD11" i="3"/>
  <c r="EN10" i="3"/>
  <c r="EL10" i="3"/>
  <c r="EI10" i="3"/>
  <c r="EF10" i="3"/>
  <c r="EC10" i="3"/>
  <c r="DZ10" i="3"/>
  <c r="DW10" i="3"/>
  <c r="DT10" i="3"/>
  <c r="DQ10" i="3"/>
  <c r="DN10" i="3"/>
  <c r="DK10" i="3"/>
  <c r="DH10" i="3"/>
  <c r="DE10" i="3"/>
  <c r="DB10" i="3"/>
  <c r="CY10" i="3"/>
  <c r="CV10" i="3"/>
  <c r="CS10" i="3"/>
  <c r="CP10" i="3"/>
  <c r="CM10" i="3"/>
  <c r="CJ10" i="3"/>
  <c r="CG10" i="3"/>
  <c r="CD10" i="3"/>
  <c r="EN9" i="3"/>
  <c r="EL9" i="3"/>
  <c r="EI9" i="3"/>
  <c r="EF9" i="3"/>
  <c r="EC9" i="3"/>
  <c r="DZ9" i="3"/>
  <c r="DW9" i="3"/>
  <c r="DT9" i="3"/>
  <c r="DQ9" i="3"/>
  <c r="DN9" i="3"/>
  <c r="DK9" i="3"/>
  <c r="DH9" i="3"/>
  <c r="DE9" i="3"/>
  <c r="DB9" i="3"/>
  <c r="CY9" i="3"/>
  <c r="CV9" i="3"/>
  <c r="CS9" i="3"/>
  <c r="CP9" i="3"/>
  <c r="CM9" i="3"/>
  <c r="CJ9" i="3"/>
  <c r="CG9" i="3"/>
  <c r="CD9" i="3"/>
  <c r="EN8" i="3"/>
  <c r="EI8" i="3"/>
  <c r="EF8" i="3"/>
  <c r="CV8" i="3"/>
  <c r="CS8" i="3"/>
  <c r="CP8" i="3"/>
  <c r="CM8" i="3"/>
  <c r="CJ8" i="3"/>
  <c r="CG8" i="3"/>
  <c r="CD8" i="3"/>
  <c r="CA8" i="3"/>
  <c r="L14" i="2" l="1"/>
  <c r="CA57" i="3"/>
  <c r="CA56" i="3"/>
  <c r="CA55" i="3"/>
  <c r="CA54" i="3"/>
  <c r="CA53" i="3"/>
  <c r="CA52" i="3"/>
  <c r="CA51" i="3"/>
  <c r="CA50" i="3"/>
  <c r="CA49" i="3"/>
  <c r="CA48" i="3"/>
  <c r="CA47" i="3"/>
  <c r="CA46" i="3"/>
  <c r="CA45" i="3"/>
  <c r="CA44" i="3"/>
  <c r="CA43" i="3"/>
  <c r="CA42" i="3"/>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13" i="3"/>
  <c r="CA12" i="3"/>
  <c r="CA11" i="3"/>
  <c r="CA10" i="3"/>
  <c r="CA9"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V354" i="1"/>
  <c r="I354" i="1"/>
  <c r="M354" i="1" s="1"/>
  <c r="V353" i="1"/>
  <c r="Q353" i="1"/>
  <c r="M353" i="1"/>
  <c r="K353" i="1"/>
  <c r="I353" i="1"/>
  <c r="V352" i="1"/>
  <c r="Q352" i="1"/>
  <c r="M352" i="1"/>
  <c r="K352" i="1"/>
  <c r="I352" i="1"/>
  <c r="V351" i="1"/>
  <c r="Q351" i="1"/>
  <c r="M351" i="1"/>
  <c r="K351" i="1"/>
  <c r="I351" i="1"/>
  <c r="V350" i="1"/>
  <c r="Q350" i="1"/>
  <c r="M350" i="1"/>
  <c r="K350" i="1"/>
  <c r="I350" i="1"/>
  <c r="V349" i="1"/>
  <c r="Q349" i="1"/>
  <c r="M349" i="1"/>
  <c r="K349" i="1"/>
  <c r="I349" i="1"/>
  <c r="V348" i="1"/>
  <c r="Q348" i="1"/>
  <c r="M348" i="1"/>
  <c r="K348" i="1"/>
  <c r="I348" i="1"/>
  <c r="V347" i="1"/>
  <c r="Q347" i="1"/>
  <c r="M347" i="1"/>
  <c r="K347" i="1"/>
  <c r="I347" i="1"/>
  <c r="V346" i="1"/>
  <c r="Q346" i="1"/>
  <c r="M346" i="1"/>
  <c r="K346" i="1"/>
  <c r="I346" i="1"/>
  <c r="V345" i="1"/>
  <c r="Q345" i="1"/>
  <c r="M345" i="1"/>
  <c r="K345" i="1"/>
  <c r="I345" i="1"/>
  <c r="V344" i="1"/>
  <c r="Q344" i="1"/>
  <c r="M344" i="1"/>
  <c r="K344" i="1"/>
  <c r="I344" i="1"/>
  <c r="V343" i="1"/>
  <c r="Q343" i="1"/>
  <c r="M343" i="1"/>
  <c r="K343" i="1"/>
  <c r="I343" i="1"/>
  <c r="V342" i="1"/>
  <c r="Q342" i="1"/>
  <c r="M342" i="1"/>
  <c r="K342" i="1"/>
  <c r="I342" i="1"/>
  <c r="V341" i="1"/>
  <c r="Q341" i="1"/>
  <c r="M341" i="1"/>
  <c r="K341" i="1"/>
  <c r="I341" i="1"/>
  <c r="V340" i="1"/>
  <c r="Q340" i="1"/>
  <c r="M340" i="1"/>
  <c r="K340" i="1"/>
  <c r="I340" i="1"/>
  <c r="V339" i="1"/>
  <c r="Q339" i="1"/>
  <c r="M339" i="1"/>
  <c r="K339" i="1"/>
  <c r="I339" i="1"/>
  <c r="V338" i="1"/>
  <c r="Q338" i="1"/>
  <c r="M338" i="1"/>
  <c r="K338" i="1"/>
  <c r="I338" i="1"/>
  <c r="V337" i="1"/>
  <c r="Q337" i="1"/>
  <c r="M337" i="1"/>
  <c r="K337" i="1"/>
  <c r="I337" i="1"/>
  <c r="V336" i="1"/>
  <c r="Q336" i="1"/>
  <c r="M336" i="1"/>
  <c r="K336" i="1"/>
  <c r="I336" i="1"/>
  <c r="V335" i="1"/>
  <c r="Q335" i="1"/>
  <c r="M335" i="1"/>
  <c r="K335" i="1"/>
  <c r="I335" i="1"/>
  <c r="V334" i="1"/>
  <c r="Q334" i="1"/>
  <c r="M334" i="1"/>
  <c r="K334" i="1"/>
  <c r="I334" i="1"/>
  <c r="V333" i="1"/>
  <c r="Q333" i="1"/>
  <c r="M333" i="1"/>
  <c r="K333" i="1"/>
  <c r="I333" i="1"/>
  <c r="V332" i="1"/>
  <c r="Q332" i="1"/>
  <c r="M332" i="1"/>
  <c r="K332" i="1"/>
  <c r="I332" i="1"/>
  <c r="V331" i="1"/>
  <c r="Q331" i="1"/>
  <c r="M331" i="1"/>
  <c r="K331" i="1"/>
  <c r="I331" i="1"/>
  <c r="V330" i="1"/>
  <c r="Q330" i="1"/>
  <c r="M330" i="1"/>
  <c r="K330" i="1"/>
  <c r="I330" i="1"/>
  <c r="V329" i="1"/>
  <c r="Q329" i="1"/>
  <c r="M329" i="1"/>
  <c r="K329" i="1"/>
  <c r="I329" i="1"/>
  <c r="V328" i="1"/>
  <c r="Q328" i="1"/>
  <c r="M328" i="1"/>
  <c r="K328" i="1"/>
  <c r="I328" i="1"/>
  <c r="V327" i="1"/>
  <c r="Q327" i="1"/>
  <c r="M327" i="1"/>
  <c r="K327" i="1"/>
  <c r="I327" i="1"/>
  <c r="V326" i="1"/>
  <c r="Q326" i="1"/>
  <c r="M326" i="1"/>
  <c r="K326" i="1"/>
  <c r="I326" i="1"/>
  <c r="V325" i="1"/>
  <c r="Q325" i="1"/>
  <c r="M325" i="1"/>
  <c r="K325" i="1"/>
  <c r="I325" i="1"/>
  <c r="V324" i="1"/>
  <c r="Q324" i="1"/>
  <c r="M324" i="1"/>
  <c r="K324" i="1"/>
  <c r="I324" i="1"/>
  <c r="V323" i="1"/>
  <c r="Q323" i="1"/>
  <c r="M323" i="1"/>
  <c r="K323" i="1"/>
  <c r="I323" i="1"/>
  <c r="V322" i="1"/>
  <c r="Q322" i="1"/>
  <c r="M322" i="1"/>
  <c r="K322" i="1"/>
  <c r="I322" i="1"/>
  <c r="V321" i="1"/>
  <c r="Q321" i="1"/>
  <c r="M321" i="1"/>
  <c r="K321" i="1"/>
  <c r="I321" i="1"/>
  <c r="V320" i="1"/>
  <c r="Q320" i="1"/>
  <c r="M320" i="1"/>
  <c r="K320" i="1"/>
  <c r="I320" i="1"/>
  <c r="V319" i="1"/>
  <c r="Q319" i="1"/>
  <c r="M319" i="1"/>
  <c r="K319" i="1"/>
  <c r="I319" i="1"/>
  <c r="V318" i="1"/>
  <c r="Q318" i="1"/>
  <c r="M318" i="1"/>
  <c r="K318" i="1"/>
  <c r="I318" i="1"/>
  <c r="V317" i="1"/>
  <c r="Q317" i="1"/>
  <c r="M317" i="1"/>
  <c r="K317" i="1"/>
  <c r="I317" i="1"/>
  <c r="V316" i="1"/>
  <c r="Q316" i="1"/>
  <c r="M316" i="1"/>
  <c r="K316" i="1"/>
  <c r="I316" i="1"/>
  <c r="V315" i="1"/>
  <c r="Q315" i="1"/>
  <c r="M315" i="1"/>
  <c r="K315" i="1"/>
  <c r="I315" i="1"/>
  <c r="V314" i="1"/>
  <c r="Q314" i="1"/>
  <c r="M314" i="1"/>
  <c r="K314" i="1"/>
  <c r="I314" i="1"/>
  <c r="V313" i="1"/>
  <c r="Q313" i="1"/>
  <c r="M313" i="1"/>
  <c r="K313" i="1"/>
  <c r="I313" i="1"/>
  <c r="V312" i="1"/>
  <c r="Q312" i="1"/>
  <c r="M312" i="1"/>
  <c r="K312" i="1"/>
  <c r="I312" i="1"/>
  <c r="V311" i="1"/>
  <c r="Q311" i="1"/>
  <c r="M311" i="1"/>
  <c r="K311" i="1"/>
  <c r="I311" i="1"/>
  <c r="V310" i="1"/>
  <c r="Q310" i="1"/>
  <c r="M310" i="1"/>
  <c r="K310" i="1"/>
  <c r="I310" i="1"/>
  <c r="V309" i="1"/>
  <c r="Q309" i="1"/>
  <c r="M309" i="1"/>
  <c r="K309" i="1"/>
  <c r="I309" i="1"/>
  <c r="V308" i="1"/>
  <c r="Q308" i="1"/>
  <c r="M308" i="1"/>
  <c r="K308" i="1"/>
  <c r="I308" i="1"/>
  <c r="V307" i="1"/>
  <c r="Q307" i="1"/>
  <c r="M307" i="1"/>
  <c r="K307" i="1"/>
  <c r="I307" i="1"/>
  <c r="V306" i="1"/>
  <c r="Q306" i="1"/>
  <c r="M306" i="1"/>
  <c r="K306" i="1"/>
  <c r="I306" i="1"/>
  <c r="V305" i="1"/>
  <c r="Q305" i="1"/>
  <c r="M305" i="1"/>
  <c r="K305" i="1"/>
  <c r="I305" i="1"/>
  <c r="V304" i="1"/>
  <c r="Q304" i="1"/>
  <c r="M304" i="1"/>
  <c r="K304" i="1"/>
  <c r="I304" i="1"/>
  <c r="V303" i="1"/>
  <c r="Q303" i="1"/>
  <c r="M303" i="1"/>
  <c r="K303" i="1"/>
  <c r="I303" i="1"/>
  <c r="V302" i="1"/>
  <c r="Q302" i="1"/>
  <c r="M302" i="1"/>
  <c r="K302" i="1"/>
  <c r="I302" i="1"/>
  <c r="V301" i="1"/>
  <c r="Q301" i="1"/>
  <c r="M301" i="1"/>
  <c r="K301" i="1"/>
  <c r="I301" i="1"/>
  <c r="V300" i="1"/>
  <c r="Q300" i="1"/>
  <c r="M300" i="1"/>
  <c r="K300" i="1"/>
  <c r="I300" i="1"/>
  <c r="V299" i="1"/>
  <c r="Q299" i="1"/>
  <c r="M299" i="1"/>
  <c r="K299" i="1"/>
  <c r="I299" i="1"/>
  <c r="V298" i="1"/>
  <c r="Q298" i="1"/>
  <c r="M298" i="1"/>
  <c r="K298" i="1"/>
  <c r="I298" i="1"/>
  <c r="V297" i="1"/>
  <c r="Q297" i="1"/>
  <c r="M297" i="1"/>
  <c r="K297" i="1"/>
  <c r="I297" i="1"/>
  <c r="V296" i="1"/>
  <c r="Q296" i="1"/>
  <c r="M296" i="1"/>
  <c r="K296" i="1"/>
  <c r="I296" i="1"/>
  <c r="V295" i="1"/>
  <c r="Q295" i="1"/>
  <c r="M295" i="1"/>
  <c r="K295" i="1"/>
  <c r="I295" i="1"/>
  <c r="V294" i="1"/>
  <c r="Q294" i="1"/>
  <c r="M294" i="1"/>
  <c r="K294" i="1"/>
  <c r="I294" i="1"/>
  <c r="V293" i="1"/>
  <c r="Q293" i="1"/>
  <c r="M293" i="1"/>
  <c r="K293" i="1"/>
  <c r="I293" i="1"/>
  <c r="V292" i="1"/>
  <c r="Q292" i="1"/>
  <c r="M292" i="1"/>
  <c r="K292" i="1"/>
  <c r="I292" i="1"/>
  <c r="V291" i="1"/>
  <c r="Q291" i="1"/>
  <c r="M291" i="1"/>
  <c r="K291" i="1"/>
  <c r="I291" i="1"/>
  <c r="V290" i="1"/>
  <c r="Q290" i="1"/>
  <c r="M290" i="1"/>
  <c r="K290" i="1"/>
  <c r="I290" i="1"/>
  <c r="V289" i="1"/>
  <c r="Q289" i="1"/>
  <c r="M289" i="1"/>
  <c r="K289" i="1"/>
  <c r="I289" i="1"/>
  <c r="V288" i="1"/>
  <c r="Q288" i="1"/>
  <c r="M288" i="1"/>
  <c r="K288" i="1"/>
  <c r="I288" i="1"/>
  <c r="V287" i="1"/>
  <c r="Q287" i="1"/>
  <c r="M287" i="1"/>
  <c r="K287" i="1"/>
  <c r="I287" i="1"/>
  <c r="V286" i="1"/>
  <c r="Q286" i="1"/>
  <c r="M286" i="1"/>
  <c r="K286" i="1"/>
  <c r="I286" i="1"/>
  <c r="V285" i="1"/>
  <c r="Q285" i="1"/>
  <c r="M285" i="1"/>
  <c r="K285" i="1"/>
  <c r="I285" i="1"/>
  <c r="V284" i="1"/>
  <c r="Q284" i="1"/>
  <c r="M284" i="1"/>
  <c r="K284" i="1"/>
  <c r="I284" i="1"/>
  <c r="V283" i="1"/>
  <c r="Q283" i="1"/>
  <c r="M283" i="1"/>
  <c r="K283" i="1"/>
  <c r="I283" i="1"/>
  <c r="V282" i="1"/>
  <c r="Q282" i="1"/>
  <c r="M282" i="1"/>
  <c r="K282" i="1"/>
  <c r="I282" i="1"/>
  <c r="V281" i="1"/>
  <c r="Q281" i="1"/>
  <c r="M281" i="1"/>
  <c r="K281" i="1"/>
  <c r="I281" i="1"/>
  <c r="V280" i="1"/>
  <c r="Q280" i="1"/>
  <c r="M280" i="1"/>
  <c r="K280" i="1"/>
  <c r="I280" i="1"/>
  <c r="V279" i="1"/>
  <c r="Q279" i="1"/>
  <c r="M279" i="1"/>
  <c r="K279" i="1"/>
  <c r="I279" i="1"/>
  <c r="V278" i="1"/>
  <c r="Q278" i="1"/>
  <c r="M278" i="1"/>
  <c r="K278" i="1"/>
  <c r="I278" i="1"/>
  <c r="V277" i="1"/>
  <c r="Q277" i="1"/>
  <c r="M277" i="1"/>
  <c r="K277" i="1"/>
  <c r="I277" i="1"/>
  <c r="V276" i="1"/>
  <c r="Q276" i="1"/>
  <c r="M276" i="1"/>
  <c r="K276" i="1"/>
  <c r="I276" i="1"/>
  <c r="V275" i="1"/>
  <c r="Q275" i="1"/>
  <c r="M275" i="1"/>
  <c r="K275" i="1"/>
  <c r="I275" i="1"/>
  <c r="V274" i="1"/>
  <c r="Q274" i="1"/>
  <c r="M274" i="1"/>
  <c r="K274" i="1"/>
  <c r="I274" i="1"/>
  <c r="V273" i="1"/>
  <c r="Q273" i="1"/>
  <c r="M273" i="1"/>
  <c r="K273" i="1"/>
  <c r="I273" i="1"/>
  <c r="V272" i="1"/>
  <c r="Q272" i="1"/>
  <c r="M272" i="1"/>
  <c r="K272" i="1"/>
  <c r="I272" i="1"/>
  <c r="V271" i="1"/>
  <c r="Q271" i="1"/>
  <c r="M271" i="1"/>
  <c r="K271" i="1"/>
  <c r="I271" i="1"/>
  <c r="V270" i="1"/>
  <c r="Q270" i="1"/>
  <c r="M270" i="1"/>
  <c r="K270" i="1"/>
  <c r="I270" i="1"/>
  <c r="V269" i="1"/>
  <c r="Q269" i="1"/>
  <c r="M269" i="1"/>
  <c r="K269" i="1"/>
  <c r="I269" i="1"/>
  <c r="V268" i="1"/>
  <c r="Q268" i="1"/>
  <c r="M268" i="1"/>
  <c r="K268" i="1"/>
  <c r="I268" i="1"/>
  <c r="V267" i="1"/>
  <c r="Q267" i="1"/>
  <c r="M267" i="1"/>
  <c r="K267" i="1"/>
  <c r="I267" i="1"/>
  <c r="V266" i="1"/>
  <c r="Q266" i="1"/>
  <c r="M266" i="1"/>
  <c r="K266" i="1"/>
  <c r="I266" i="1"/>
  <c r="V265" i="1"/>
  <c r="Q265" i="1"/>
  <c r="M265" i="1"/>
  <c r="K265" i="1"/>
  <c r="I265" i="1"/>
  <c r="V264" i="1"/>
  <c r="Q264" i="1"/>
  <c r="M264" i="1"/>
  <c r="K264" i="1"/>
  <c r="I264" i="1"/>
  <c r="V263" i="1"/>
  <c r="Q263" i="1"/>
  <c r="M263" i="1"/>
  <c r="K263" i="1"/>
  <c r="I263" i="1"/>
  <c r="V262" i="1"/>
  <c r="Q262" i="1"/>
  <c r="M262" i="1"/>
  <c r="K262" i="1"/>
  <c r="I262" i="1"/>
  <c r="V261" i="1"/>
  <c r="Q261" i="1"/>
  <c r="M261" i="1"/>
  <c r="K261" i="1"/>
  <c r="I261" i="1"/>
  <c r="V260" i="1"/>
  <c r="Q260" i="1"/>
  <c r="M260" i="1"/>
  <c r="K260" i="1"/>
  <c r="I260" i="1"/>
  <c r="V259" i="1"/>
  <c r="Q259" i="1"/>
  <c r="M259" i="1"/>
  <c r="K259" i="1"/>
  <c r="I259" i="1"/>
  <c r="V258" i="1"/>
  <c r="Q258" i="1"/>
  <c r="M258" i="1"/>
  <c r="K258" i="1"/>
  <c r="I258" i="1"/>
  <c r="V257" i="1"/>
  <c r="Q257" i="1"/>
  <c r="M257" i="1"/>
  <c r="K257" i="1"/>
  <c r="I257" i="1"/>
  <c r="V256" i="1"/>
  <c r="Q256" i="1"/>
  <c r="M256" i="1"/>
  <c r="K256" i="1"/>
  <c r="I256" i="1"/>
  <c r="V255" i="1"/>
  <c r="Q255" i="1"/>
  <c r="M255" i="1"/>
  <c r="K255" i="1"/>
  <c r="I255" i="1"/>
  <c r="V254" i="1"/>
  <c r="Q254" i="1"/>
  <c r="M254" i="1"/>
  <c r="K254" i="1"/>
  <c r="I254" i="1"/>
  <c r="V253" i="1"/>
  <c r="Q253" i="1"/>
  <c r="M253" i="1"/>
  <c r="K253" i="1"/>
  <c r="I253" i="1"/>
  <c r="V252" i="1"/>
  <c r="Q252" i="1"/>
  <c r="M252" i="1"/>
  <c r="K252" i="1"/>
  <c r="I252" i="1"/>
  <c r="V251" i="1"/>
  <c r="Q251" i="1"/>
  <c r="M251" i="1"/>
  <c r="K251" i="1"/>
  <c r="I251" i="1"/>
  <c r="V250" i="1"/>
  <c r="Q250" i="1"/>
  <c r="M250" i="1"/>
  <c r="K250" i="1"/>
  <c r="I250" i="1"/>
  <c r="V249" i="1"/>
  <c r="Q249" i="1"/>
  <c r="M249" i="1"/>
  <c r="K249" i="1"/>
  <c r="I249" i="1"/>
  <c r="V248" i="1"/>
  <c r="Q248" i="1"/>
  <c r="M248" i="1"/>
  <c r="K248" i="1"/>
  <c r="I248" i="1"/>
  <c r="V247" i="1"/>
  <c r="Q247" i="1"/>
  <c r="M247" i="1"/>
  <c r="K247" i="1"/>
  <c r="I247" i="1"/>
  <c r="V246" i="1"/>
  <c r="Q246" i="1"/>
  <c r="M246" i="1"/>
  <c r="K246" i="1"/>
  <c r="I246" i="1"/>
  <c r="V245" i="1"/>
  <c r="Q245" i="1"/>
  <c r="M245" i="1"/>
  <c r="K245" i="1"/>
  <c r="I245" i="1"/>
  <c r="V244" i="1"/>
  <c r="Q244" i="1"/>
  <c r="M244" i="1"/>
  <c r="K244" i="1"/>
  <c r="I244" i="1"/>
  <c r="V243" i="1"/>
  <c r="Q243" i="1"/>
  <c r="M243" i="1"/>
  <c r="K243" i="1"/>
  <c r="I243" i="1"/>
  <c r="V242" i="1"/>
  <c r="Q242" i="1"/>
  <c r="M242" i="1"/>
  <c r="K242" i="1"/>
  <c r="I242" i="1"/>
  <c r="V241" i="1"/>
  <c r="Q241" i="1"/>
  <c r="M241" i="1"/>
  <c r="K241" i="1"/>
  <c r="I241" i="1"/>
  <c r="V240" i="1"/>
  <c r="Q240" i="1"/>
  <c r="M240" i="1"/>
  <c r="K240" i="1"/>
  <c r="I240" i="1"/>
  <c r="V239" i="1"/>
  <c r="Q239" i="1"/>
  <c r="M239" i="1"/>
  <c r="K239" i="1"/>
  <c r="I239" i="1"/>
  <c r="V238" i="1"/>
  <c r="Q238" i="1"/>
  <c r="M238" i="1"/>
  <c r="K238" i="1"/>
  <c r="I238" i="1"/>
  <c r="V237" i="1"/>
  <c r="Q237" i="1"/>
  <c r="M237" i="1"/>
  <c r="K237" i="1"/>
  <c r="I237" i="1"/>
  <c r="V236" i="1"/>
  <c r="Q236" i="1"/>
  <c r="M236" i="1"/>
  <c r="K236" i="1"/>
  <c r="I236" i="1"/>
  <c r="V235" i="1"/>
  <c r="Q235" i="1"/>
  <c r="M235" i="1"/>
  <c r="K235" i="1"/>
  <c r="I235" i="1"/>
  <c r="V234" i="1"/>
  <c r="Q234" i="1"/>
  <c r="M234" i="1"/>
  <c r="K234" i="1"/>
  <c r="I234" i="1"/>
  <c r="V233" i="1"/>
  <c r="Q233" i="1"/>
  <c r="M233" i="1"/>
  <c r="K233" i="1"/>
  <c r="I233" i="1"/>
  <c r="V232" i="1"/>
  <c r="Q232" i="1"/>
  <c r="M232" i="1"/>
  <c r="K232" i="1"/>
  <c r="I232" i="1"/>
  <c r="V231" i="1"/>
  <c r="Q231" i="1"/>
  <c r="M231" i="1"/>
  <c r="K231" i="1"/>
  <c r="I231" i="1"/>
  <c r="V230" i="1"/>
  <c r="Q230" i="1"/>
  <c r="M230" i="1"/>
  <c r="K230" i="1"/>
  <c r="I230" i="1"/>
  <c r="V229" i="1"/>
  <c r="Q229" i="1"/>
  <c r="M229" i="1"/>
  <c r="K229" i="1"/>
  <c r="I229" i="1"/>
  <c r="V228" i="1"/>
  <c r="Q228" i="1"/>
  <c r="M228" i="1"/>
  <c r="K228" i="1"/>
  <c r="I228" i="1"/>
  <c r="V227" i="1"/>
  <c r="Q227" i="1"/>
  <c r="M227" i="1"/>
  <c r="K227" i="1"/>
  <c r="I227" i="1"/>
  <c r="V226" i="1"/>
  <c r="Q226" i="1"/>
  <c r="M226" i="1"/>
  <c r="K226" i="1"/>
  <c r="I226" i="1"/>
  <c r="V225" i="1"/>
  <c r="Q225" i="1"/>
  <c r="M225" i="1"/>
  <c r="K225" i="1"/>
  <c r="I225" i="1"/>
  <c r="V224" i="1"/>
  <c r="Q224" i="1"/>
  <c r="M224" i="1"/>
  <c r="K224" i="1"/>
  <c r="I224" i="1"/>
  <c r="V223" i="1"/>
  <c r="Q223" i="1"/>
  <c r="M223" i="1"/>
  <c r="K223" i="1"/>
  <c r="I223" i="1"/>
  <c r="V222" i="1"/>
  <c r="Q222" i="1"/>
  <c r="M222" i="1"/>
  <c r="K222" i="1"/>
  <c r="I222" i="1"/>
  <c r="V221" i="1"/>
  <c r="Q221" i="1"/>
  <c r="M221" i="1"/>
  <c r="K221" i="1"/>
  <c r="I221" i="1"/>
  <c r="V220" i="1"/>
  <c r="Q220" i="1"/>
  <c r="M220" i="1"/>
  <c r="K220" i="1"/>
  <c r="I220" i="1"/>
  <c r="V219" i="1"/>
  <c r="Q219" i="1"/>
  <c r="M219" i="1"/>
  <c r="K219" i="1"/>
  <c r="I219" i="1"/>
  <c r="V218" i="1"/>
  <c r="Q218" i="1"/>
  <c r="M218" i="1"/>
  <c r="K218" i="1"/>
  <c r="I218" i="1"/>
  <c r="V217" i="1"/>
  <c r="Q217" i="1"/>
  <c r="M217" i="1"/>
  <c r="K217" i="1"/>
  <c r="I217" i="1"/>
  <c r="V216" i="1"/>
  <c r="Q216" i="1"/>
  <c r="M216" i="1"/>
  <c r="K216" i="1"/>
  <c r="I216" i="1"/>
  <c r="V215" i="1"/>
  <c r="Q215" i="1"/>
  <c r="M215" i="1"/>
  <c r="K215" i="1"/>
  <c r="I215" i="1"/>
  <c r="V214" i="1"/>
  <c r="Q214" i="1"/>
  <c r="M214" i="1"/>
  <c r="K214" i="1"/>
  <c r="I214" i="1"/>
  <c r="V213" i="1"/>
  <c r="Q213" i="1"/>
  <c r="M213" i="1"/>
  <c r="K213" i="1"/>
  <c r="I213" i="1"/>
  <c r="V212" i="1"/>
  <c r="Q212" i="1"/>
  <c r="M212" i="1"/>
  <c r="K212" i="1"/>
  <c r="I212" i="1"/>
  <c r="V211" i="1"/>
  <c r="Q211" i="1"/>
  <c r="M211" i="1"/>
  <c r="K211" i="1"/>
  <c r="I211" i="1"/>
  <c r="V210" i="1"/>
  <c r="Q210" i="1"/>
  <c r="M210" i="1"/>
  <c r="K210" i="1"/>
  <c r="I210" i="1"/>
  <c r="V209" i="1"/>
  <c r="Q209" i="1"/>
  <c r="M209" i="1"/>
  <c r="K209" i="1"/>
  <c r="I209" i="1"/>
  <c r="V208" i="1"/>
  <c r="Q208" i="1"/>
  <c r="M208" i="1"/>
  <c r="K208" i="1"/>
  <c r="I208" i="1"/>
  <c r="V207" i="1"/>
  <c r="Q207" i="1"/>
  <c r="M207" i="1"/>
  <c r="K207" i="1"/>
  <c r="I207" i="1"/>
  <c r="V206" i="1"/>
  <c r="Q206" i="1"/>
  <c r="M206" i="1"/>
  <c r="K206" i="1"/>
  <c r="I206" i="1"/>
  <c r="V205" i="1"/>
  <c r="Q205" i="1"/>
  <c r="M205" i="1"/>
  <c r="K205" i="1"/>
  <c r="I205" i="1"/>
  <c r="V204" i="1"/>
  <c r="Q204" i="1"/>
  <c r="M204" i="1"/>
  <c r="K204" i="1"/>
  <c r="I204" i="1"/>
  <c r="V203" i="1"/>
  <c r="Q203" i="1"/>
  <c r="M203" i="1"/>
  <c r="K203" i="1"/>
  <c r="I203" i="1"/>
  <c r="V202" i="1"/>
  <c r="Q202" i="1"/>
  <c r="M202" i="1"/>
  <c r="K202" i="1"/>
  <c r="I202" i="1"/>
  <c r="V201" i="1"/>
  <c r="Q201" i="1"/>
  <c r="M201" i="1"/>
  <c r="K201" i="1"/>
  <c r="I201" i="1"/>
  <c r="V200" i="1"/>
  <c r="Q200" i="1"/>
  <c r="M200" i="1"/>
  <c r="K200" i="1"/>
  <c r="I200" i="1"/>
  <c r="V199" i="1"/>
  <c r="Q199" i="1"/>
  <c r="M199" i="1"/>
  <c r="K199" i="1"/>
  <c r="I199" i="1"/>
  <c r="V198" i="1"/>
  <c r="Q198" i="1"/>
  <c r="M198" i="1"/>
  <c r="K198" i="1"/>
  <c r="I198" i="1"/>
  <c r="V197" i="1"/>
  <c r="Q197" i="1"/>
  <c r="M197" i="1"/>
  <c r="K197" i="1"/>
  <c r="I197" i="1"/>
  <c r="V196" i="1"/>
  <c r="Q196" i="1"/>
  <c r="M196" i="1"/>
  <c r="K196" i="1"/>
  <c r="I196" i="1"/>
  <c r="V195" i="1"/>
  <c r="Q195" i="1"/>
  <c r="M195" i="1"/>
  <c r="K195" i="1"/>
  <c r="I195" i="1"/>
  <c r="V194" i="1"/>
  <c r="Q194" i="1"/>
  <c r="M194" i="1"/>
  <c r="K194" i="1"/>
  <c r="I194" i="1"/>
  <c r="V193" i="1"/>
  <c r="Q193" i="1"/>
  <c r="M193" i="1"/>
  <c r="K193" i="1"/>
  <c r="I193" i="1"/>
  <c r="V192" i="1"/>
  <c r="Q192" i="1"/>
  <c r="M192" i="1"/>
  <c r="K192" i="1"/>
  <c r="I192" i="1"/>
  <c r="V191" i="1"/>
  <c r="Q191" i="1"/>
  <c r="M191" i="1"/>
  <c r="K191" i="1"/>
  <c r="I191" i="1"/>
  <c r="V190" i="1"/>
  <c r="Q190" i="1"/>
  <c r="M190" i="1"/>
  <c r="K190" i="1"/>
  <c r="I190" i="1"/>
  <c r="V189" i="1"/>
  <c r="Q189" i="1"/>
  <c r="M189" i="1"/>
  <c r="K189" i="1"/>
  <c r="I189" i="1"/>
  <c r="V188" i="1"/>
  <c r="Q188" i="1"/>
  <c r="M188" i="1"/>
  <c r="K188" i="1"/>
  <c r="I188" i="1"/>
  <c r="V187" i="1"/>
  <c r="Q187" i="1"/>
  <c r="M187" i="1"/>
  <c r="K187" i="1"/>
  <c r="I187" i="1"/>
  <c r="V186" i="1"/>
  <c r="Q186" i="1"/>
  <c r="M186" i="1"/>
  <c r="K186" i="1"/>
  <c r="I186" i="1"/>
  <c r="V185" i="1"/>
  <c r="Q185" i="1"/>
  <c r="M185" i="1"/>
  <c r="K185" i="1"/>
  <c r="I185" i="1"/>
  <c r="V184" i="1"/>
  <c r="Q184" i="1"/>
  <c r="M184" i="1"/>
  <c r="K184" i="1"/>
  <c r="I184" i="1"/>
  <c r="V183" i="1"/>
  <c r="Q183" i="1"/>
  <c r="M183" i="1"/>
  <c r="K183" i="1"/>
  <c r="I183" i="1"/>
  <c r="V182" i="1"/>
  <c r="Q182" i="1"/>
  <c r="M182" i="1"/>
  <c r="K182" i="1"/>
  <c r="I182" i="1"/>
  <c r="V181" i="1"/>
  <c r="Q181" i="1"/>
  <c r="M181" i="1"/>
  <c r="K181" i="1"/>
  <c r="I181" i="1"/>
  <c r="V180" i="1"/>
  <c r="Q180" i="1"/>
  <c r="M180" i="1"/>
  <c r="K180" i="1"/>
  <c r="I180" i="1"/>
  <c r="V179" i="1"/>
  <c r="Q179" i="1"/>
  <c r="M179" i="1"/>
  <c r="K179" i="1"/>
  <c r="I179" i="1"/>
  <c r="V178" i="1"/>
  <c r="Q178" i="1"/>
  <c r="M178" i="1"/>
  <c r="K178" i="1"/>
  <c r="I178" i="1"/>
  <c r="V177" i="1"/>
  <c r="Q177" i="1"/>
  <c r="M177" i="1"/>
  <c r="K177" i="1"/>
  <c r="I177" i="1"/>
  <c r="V176" i="1"/>
  <c r="Q176" i="1"/>
  <c r="M176" i="1"/>
  <c r="K176" i="1"/>
  <c r="I176" i="1"/>
  <c r="V175" i="1"/>
  <c r="Q175" i="1"/>
  <c r="M175" i="1"/>
  <c r="K175" i="1"/>
  <c r="I175" i="1"/>
  <c r="V174" i="1"/>
  <c r="Q174" i="1"/>
  <c r="M174" i="1"/>
  <c r="K174" i="1"/>
  <c r="I174" i="1"/>
  <c r="V173" i="1"/>
  <c r="Q173" i="1"/>
  <c r="M173" i="1"/>
  <c r="K173" i="1"/>
  <c r="I173" i="1"/>
  <c r="V172" i="1"/>
  <c r="Q172" i="1"/>
  <c r="M172" i="1"/>
  <c r="K172" i="1"/>
  <c r="I172" i="1"/>
  <c r="V171" i="1"/>
  <c r="Q171" i="1"/>
  <c r="M171" i="1"/>
  <c r="K171" i="1"/>
  <c r="I171" i="1"/>
  <c r="V170" i="1"/>
  <c r="Q170" i="1"/>
  <c r="M170" i="1"/>
  <c r="K170" i="1"/>
  <c r="I170" i="1"/>
  <c r="V169" i="1"/>
  <c r="Q169" i="1"/>
  <c r="M169" i="1"/>
  <c r="K169" i="1"/>
  <c r="I169" i="1"/>
  <c r="V168" i="1"/>
  <c r="Q168" i="1"/>
  <c r="M168" i="1"/>
  <c r="K168" i="1"/>
  <c r="I168" i="1"/>
  <c r="V167" i="1"/>
  <c r="Q167" i="1"/>
  <c r="M167" i="1"/>
  <c r="K167" i="1"/>
  <c r="I167" i="1"/>
  <c r="V166" i="1"/>
  <c r="Q166" i="1"/>
  <c r="M166" i="1"/>
  <c r="K166" i="1"/>
  <c r="I166" i="1"/>
  <c r="V165" i="1"/>
  <c r="Q165" i="1"/>
  <c r="M165" i="1"/>
  <c r="K165" i="1"/>
  <c r="I165" i="1"/>
  <c r="V164" i="1"/>
  <c r="Q164" i="1"/>
  <c r="M164" i="1"/>
  <c r="K164" i="1"/>
  <c r="I164" i="1"/>
  <c r="V163" i="1"/>
  <c r="Q163" i="1"/>
  <c r="M163" i="1"/>
  <c r="K163" i="1"/>
  <c r="I163" i="1"/>
  <c r="V162" i="1"/>
  <c r="Q162" i="1"/>
  <c r="M162" i="1"/>
  <c r="K162" i="1"/>
  <c r="I162" i="1"/>
  <c r="V161" i="1"/>
  <c r="Q161" i="1"/>
  <c r="M161" i="1"/>
  <c r="K161" i="1"/>
  <c r="I161" i="1"/>
  <c r="V160" i="1"/>
  <c r="Q160" i="1"/>
  <c r="M160" i="1"/>
  <c r="K160" i="1"/>
  <c r="I160" i="1"/>
  <c r="V159" i="1"/>
  <c r="Q159" i="1"/>
  <c r="M159" i="1"/>
  <c r="K159" i="1"/>
  <c r="I159" i="1"/>
  <c r="V158" i="1"/>
  <c r="Q158" i="1"/>
  <c r="M158" i="1"/>
  <c r="K158" i="1"/>
  <c r="I158" i="1"/>
  <c r="V157" i="1"/>
  <c r="Q157" i="1"/>
  <c r="M157" i="1"/>
  <c r="K157" i="1"/>
  <c r="I157" i="1"/>
  <c r="V156" i="1"/>
  <c r="Q156" i="1"/>
  <c r="M156" i="1"/>
  <c r="K156" i="1"/>
  <c r="I156" i="1"/>
  <c r="V155" i="1"/>
  <c r="Q155" i="1"/>
  <c r="M155" i="1"/>
  <c r="K155" i="1"/>
  <c r="I155" i="1"/>
  <c r="V154" i="1"/>
  <c r="Q154" i="1"/>
  <c r="M154" i="1"/>
  <c r="K154" i="1"/>
  <c r="I154" i="1"/>
  <c r="V153" i="1"/>
  <c r="Q153" i="1"/>
  <c r="M153" i="1"/>
  <c r="K153" i="1"/>
  <c r="I153" i="1"/>
  <c r="V152" i="1"/>
  <c r="Q152" i="1"/>
  <c r="M152" i="1"/>
  <c r="K152" i="1"/>
  <c r="I152" i="1"/>
  <c r="V151" i="1"/>
  <c r="Q151" i="1"/>
  <c r="M151" i="1"/>
  <c r="K151" i="1"/>
  <c r="I151" i="1"/>
  <c r="V150" i="1"/>
  <c r="Q150" i="1"/>
  <c r="M150" i="1"/>
  <c r="K150" i="1"/>
  <c r="I150" i="1"/>
  <c r="V149" i="1"/>
  <c r="Q149" i="1"/>
  <c r="M149" i="1"/>
  <c r="K149" i="1"/>
  <c r="I149" i="1"/>
  <c r="V148" i="1"/>
  <c r="Q148" i="1"/>
  <c r="M148" i="1"/>
  <c r="K148" i="1"/>
  <c r="I148" i="1"/>
  <c r="V147" i="1"/>
  <c r="Q147" i="1"/>
  <c r="M147" i="1"/>
  <c r="K147" i="1"/>
  <c r="I147" i="1"/>
  <c r="V146" i="1"/>
  <c r="Q146" i="1"/>
  <c r="M146" i="1"/>
  <c r="K146" i="1"/>
  <c r="I146" i="1"/>
  <c r="V145" i="1"/>
  <c r="Q145" i="1"/>
  <c r="M145" i="1"/>
  <c r="K145" i="1"/>
  <c r="I145" i="1"/>
  <c r="V144" i="1"/>
  <c r="Q144" i="1"/>
  <c r="M144" i="1"/>
  <c r="K144" i="1"/>
  <c r="I144" i="1"/>
  <c r="V143" i="1"/>
  <c r="Q143" i="1"/>
  <c r="M143" i="1"/>
  <c r="K143" i="1"/>
  <c r="I143" i="1"/>
  <c r="V142" i="1"/>
  <c r="Q142" i="1"/>
  <c r="M142" i="1"/>
  <c r="K142" i="1"/>
  <c r="I142" i="1"/>
  <c r="V141" i="1"/>
  <c r="Q141" i="1"/>
  <c r="M141" i="1"/>
  <c r="K141" i="1"/>
  <c r="I141" i="1"/>
  <c r="V140" i="1"/>
  <c r="Q140" i="1"/>
  <c r="M140" i="1"/>
  <c r="K140" i="1"/>
  <c r="I140" i="1"/>
  <c r="V139" i="1"/>
  <c r="Q139" i="1"/>
  <c r="M139" i="1"/>
  <c r="K139" i="1"/>
  <c r="I139" i="1"/>
  <c r="V138" i="1"/>
  <c r="Q138" i="1"/>
  <c r="M138" i="1"/>
  <c r="K138" i="1"/>
  <c r="I138" i="1"/>
  <c r="V137" i="1"/>
  <c r="Q137" i="1"/>
  <c r="M137" i="1"/>
  <c r="K137" i="1"/>
  <c r="I137" i="1"/>
  <c r="V136" i="1"/>
  <c r="Q136" i="1"/>
  <c r="M136" i="1"/>
  <c r="K136" i="1"/>
  <c r="I136" i="1"/>
  <c r="V135" i="1"/>
  <c r="Q135" i="1"/>
  <c r="M135" i="1"/>
  <c r="K135" i="1"/>
  <c r="I135" i="1"/>
  <c r="V134" i="1"/>
  <c r="Q134" i="1"/>
  <c r="M134" i="1"/>
  <c r="K134" i="1"/>
  <c r="I134" i="1"/>
  <c r="V133" i="1"/>
  <c r="Q133" i="1"/>
  <c r="M133" i="1"/>
  <c r="K133" i="1"/>
  <c r="I133" i="1"/>
  <c r="V132" i="1"/>
  <c r="Q132" i="1"/>
  <c r="M132" i="1"/>
  <c r="K132" i="1"/>
  <c r="I132" i="1"/>
  <c r="V131" i="1"/>
  <c r="Q131" i="1"/>
  <c r="M131" i="1"/>
  <c r="K131" i="1"/>
  <c r="I131" i="1"/>
  <c r="V130" i="1"/>
  <c r="Q130" i="1"/>
  <c r="M130" i="1"/>
  <c r="K130" i="1"/>
  <c r="I130" i="1"/>
  <c r="V129" i="1"/>
  <c r="Q129" i="1"/>
  <c r="M129" i="1"/>
  <c r="K129" i="1"/>
  <c r="I129" i="1"/>
  <c r="V128" i="1"/>
  <c r="Q128" i="1"/>
  <c r="M128" i="1"/>
  <c r="K128" i="1"/>
  <c r="I128" i="1"/>
  <c r="V127" i="1"/>
  <c r="Q127" i="1"/>
  <c r="M127" i="1"/>
  <c r="K127" i="1"/>
  <c r="I127" i="1"/>
  <c r="V126" i="1"/>
  <c r="Q126" i="1"/>
  <c r="M126" i="1"/>
  <c r="K126" i="1"/>
  <c r="I126" i="1"/>
  <c r="V125" i="1"/>
  <c r="Q125" i="1"/>
  <c r="M125" i="1"/>
  <c r="K125" i="1"/>
  <c r="I125" i="1"/>
  <c r="V124" i="1"/>
  <c r="Q124" i="1"/>
  <c r="M124" i="1"/>
  <c r="K124" i="1"/>
  <c r="I124" i="1"/>
  <c r="V123" i="1"/>
  <c r="Q123" i="1"/>
  <c r="M123" i="1"/>
  <c r="K123" i="1"/>
  <c r="I123" i="1"/>
  <c r="V122" i="1"/>
  <c r="Q122" i="1"/>
  <c r="M122" i="1"/>
  <c r="K122" i="1"/>
  <c r="I122" i="1"/>
  <c r="V121" i="1"/>
  <c r="Q121" i="1"/>
  <c r="M121" i="1"/>
  <c r="K121" i="1"/>
  <c r="I121" i="1"/>
  <c r="V120" i="1"/>
  <c r="Q120" i="1"/>
  <c r="M120" i="1"/>
  <c r="K120" i="1"/>
  <c r="I120" i="1"/>
  <c r="V119" i="1"/>
  <c r="Q119" i="1"/>
  <c r="M119" i="1"/>
  <c r="K119" i="1"/>
  <c r="I119" i="1"/>
  <c r="V118" i="1"/>
  <c r="Q118" i="1"/>
  <c r="M118" i="1"/>
  <c r="K118" i="1"/>
  <c r="I118" i="1"/>
  <c r="V117" i="1"/>
  <c r="Q117" i="1"/>
  <c r="M117" i="1"/>
  <c r="K117" i="1"/>
  <c r="I117" i="1"/>
  <c r="V116" i="1"/>
  <c r="Q116" i="1"/>
  <c r="M116" i="1"/>
  <c r="K116" i="1"/>
  <c r="I116" i="1"/>
  <c r="V115" i="1"/>
  <c r="Q115" i="1"/>
  <c r="M115" i="1"/>
  <c r="K115" i="1"/>
  <c r="I115" i="1"/>
  <c r="V114" i="1"/>
  <c r="Q114" i="1"/>
  <c r="M114" i="1"/>
  <c r="K114" i="1"/>
  <c r="I114" i="1"/>
  <c r="V113" i="1"/>
  <c r="Q113" i="1"/>
  <c r="M113" i="1"/>
  <c r="K113" i="1"/>
  <c r="I113" i="1"/>
  <c r="V112" i="1"/>
  <c r="Q112" i="1"/>
  <c r="M112" i="1"/>
  <c r="K112" i="1"/>
  <c r="I112" i="1"/>
  <c r="V111" i="1"/>
  <c r="Q111" i="1"/>
  <c r="M111" i="1"/>
  <c r="K111" i="1"/>
  <c r="I111" i="1"/>
  <c r="V110" i="1"/>
  <c r="Q110" i="1"/>
  <c r="M110" i="1"/>
  <c r="K110" i="1"/>
  <c r="I110" i="1"/>
  <c r="V109" i="1"/>
  <c r="Q109" i="1"/>
  <c r="M109" i="1"/>
  <c r="K109" i="1"/>
  <c r="I109" i="1"/>
  <c r="V108" i="1"/>
  <c r="Q108" i="1"/>
  <c r="M108" i="1"/>
  <c r="K108" i="1"/>
  <c r="I108" i="1"/>
  <c r="V107" i="1"/>
  <c r="Q107" i="1"/>
  <c r="M107" i="1"/>
  <c r="K107" i="1"/>
  <c r="I107" i="1"/>
  <c r="V106" i="1"/>
  <c r="Q106" i="1"/>
  <c r="M106" i="1"/>
  <c r="K106" i="1"/>
  <c r="I106" i="1"/>
  <c r="V105" i="1"/>
  <c r="Q105" i="1"/>
  <c r="M105" i="1"/>
  <c r="K105" i="1"/>
  <c r="I105" i="1"/>
  <c r="V104" i="1"/>
  <c r="Q104" i="1"/>
  <c r="M104" i="1"/>
  <c r="K104" i="1"/>
  <c r="I104" i="1"/>
  <c r="V103" i="1"/>
  <c r="Q103" i="1"/>
  <c r="M103" i="1"/>
  <c r="K103" i="1"/>
  <c r="I103" i="1"/>
  <c r="V102" i="1"/>
  <c r="Q102" i="1"/>
  <c r="M102" i="1"/>
  <c r="K102" i="1"/>
  <c r="I102" i="1"/>
  <c r="V101" i="1"/>
  <c r="Q101" i="1"/>
  <c r="M101" i="1"/>
  <c r="K101" i="1"/>
  <c r="I101" i="1"/>
  <c r="V100" i="1"/>
  <c r="Q100" i="1"/>
  <c r="M100" i="1"/>
  <c r="K100" i="1"/>
  <c r="I100" i="1"/>
  <c r="V99" i="1"/>
  <c r="Q99" i="1"/>
  <c r="M99" i="1"/>
  <c r="K99" i="1"/>
  <c r="I99" i="1"/>
  <c r="V98" i="1"/>
  <c r="Q98" i="1"/>
  <c r="M98" i="1"/>
  <c r="K98" i="1"/>
  <c r="I98" i="1"/>
  <c r="V97" i="1"/>
  <c r="Q97" i="1"/>
  <c r="M97" i="1"/>
  <c r="K97" i="1"/>
  <c r="I97" i="1"/>
  <c r="V96" i="1"/>
  <c r="Q96" i="1"/>
  <c r="M96" i="1"/>
  <c r="K96" i="1"/>
  <c r="I96" i="1"/>
  <c r="V95" i="1"/>
  <c r="Q95" i="1"/>
  <c r="M95" i="1"/>
  <c r="K95" i="1"/>
  <c r="I95" i="1"/>
  <c r="V94" i="1"/>
  <c r="Q94" i="1"/>
  <c r="M94" i="1"/>
  <c r="K94" i="1"/>
  <c r="I94" i="1"/>
  <c r="V93" i="1"/>
  <c r="Q93" i="1"/>
  <c r="M93" i="1"/>
  <c r="K93" i="1"/>
  <c r="I93" i="1"/>
  <c r="V92" i="1"/>
  <c r="Q92" i="1"/>
  <c r="M92" i="1"/>
  <c r="K92" i="1"/>
  <c r="I92" i="1"/>
  <c r="V91" i="1"/>
  <c r="Q91" i="1"/>
  <c r="M91" i="1"/>
  <c r="K91" i="1"/>
  <c r="I91" i="1"/>
  <c r="V90" i="1"/>
  <c r="Q90" i="1"/>
  <c r="M90" i="1"/>
  <c r="K90" i="1"/>
  <c r="I90" i="1"/>
  <c r="V89" i="1"/>
  <c r="Q89" i="1"/>
  <c r="M89" i="1"/>
  <c r="K89" i="1"/>
  <c r="I89" i="1"/>
  <c r="V88" i="1"/>
  <c r="Q88" i="1"/>
  <c r="M88" i="1"/>
  <c r="K88" i="1"/>
  <c r="I88" i="1"/>
  <c r="V87" i="1"/>
  <c r="Q87" i="1"/>
  <c r="M87" i="1"/>
  <c r="K87" i="1"/>
  <c r="I87" i="1"/>
  <c r="V86" i="1"/>
  <c r="Q86" i="1"/>
  <c r="M86" i="1"/>
  <c r="K86" i="1"/>
  <c r="I86" i="1"/>
  <c r="V85" i="1"/>
  <c r="Q85" i="1"/>
  <c r="M85" i="1"/>
  <c r="K85" i="1"/>
  <c r="I85" i="1"/>
  <c r="V84" i="1"/>
  <c r="Q84" i="1"/>
  <c r="M84" i="1"/>
  <c r="K84" i="1"/>
  <c r="I84" i="1"/>
  <c r="V83" i="1"/>
  <c r="Q83" i="1"/>
  <c r="M83" i="1"/>
  <c r="K83" i="1"/>
  <c r="I83" i="1"/>
  <c r="V82" i="1"/>
  <c r="Q82" i="1"/>
  <c r="M82" i="1"/>
  <c r="K82" i="1"/>
  <c r="I82" i="1"/>
  <c r="V81" i="1"/>
  <c r="Q81" i="1"/>
  <c r="M81" i="1"/>
  <c r="K81" i="1"/>
  <c r="I81" i="1"/>
  <c r="V80" i="1"/>
  <c r="Q80" i="1"/>
  <c r="M80" i="1"/>
  <c r="K80" i="1"/>
  <c r="I80" i="1"/>
  <c r="V79" i="1"/>
  <c r="Q79" i="1"/>
  <c r="M79" i="1"/>
  <c r="K79" i="1"/>
  <c r="I79" i="1"/>
  <c r="V78" i="1"/>
  <c r="Q78" i="1"/>
  <c r="M78" i="1"/>
  <c r="K78" i="1"/>
  <c r="I78" i="1"/>
  <c r="V77" i="1"/>
  <c r="Q77" i="1"/>
  <c r="M77" i="1"/>
  <c r="K77" i="1"/>
  <c r="I77" i="1"/>
  <c r="V76" i="1"/>
  <c r="Q76" i="1"/>
  <c r="M76" i="1"/>
  <c r="K76" i="1"/>
  <c r="I76" i="1"/>
  <c r="V75" i="1"/>
  <c r="Q75" i="1"/>
  <c r="M75" i="1"/>
  <c r="K75" i="1"/>
  <c r="I75" i="1"/>
  <c r="V74" i="1"/>
  <c r="Q74" i="1"/>
  <c r="M74" i="1"/>
  <c r="K74" i="1"/>
  <c r="I74" i="1"/>
  <c r="V73" i="1"/>
  <c r="Q73" i="1"/>
  <c r="M73" i="1"/>
  <c r="K73" i="1"/>
  <c r="I73" i="1"/>
  <c r="V72" i="1"/>
  <c r="Q72" i="1"/>
  <c r="M72" i="1"/>
  <c r="K72" i="1"/>
  <c r="I72" i="1"/>
  <c r="V71" i="1"/>
  <c r="Q71" i="1"/>
  <c r="M71" i="1"/>
  <c r="K71" i="1"/>
  <c r="I71" i="1"/>
  <c r="V70" i="1"/>
  <c r="Q70" i="1"/>
  <c r="M70" i="1"/>
  <c r="K70" i="1"/>
  <c r="I70" i="1"/>
  <c r="V69" i="1"/>
  <c r="Q69" i="1"/>
  <c r="M69" i="1"/>
  <c r="K69" i="1"/>
  <c r="I69" i="1"/>
  <c r="V68" i="1"/>
  <c r="Q68" i="1"/>
  <c r="M68" i="1"/>
  <c r="K68" i="1"/>
  <c r="I68" i="1"/>
  <c r="V67" i="1"/>
  <c r="Q67" i="1"/>
  <c r="M67" i="1"/>
  <c r="K67" i="1"/>
  <c r="I67" i="1"/>
  <c r="V66" i="1"/>
  <c r="Q66" i="1"/>
  <c r="M66" i="1"/>
  <c r="K66" i="1"/>
  <c r="I66" i="1"/>
  <c r="V65" i="1"/>
  <c r="Q65" i="1"/>
  <c r="M65" i="1"/>
  <c r="K65" i="1"/>
  <c r="I65" i="1"/>
  <c r="V64" i="1"/>
  <c r="Q64" i="1"/>
  <c r="M64" i="1"/>
  <c r="K64" i="1"/>
  <c r="I64" i="1"/>
  <c r="V63" i="1"/>
  <c r="Q63" i="1"/>
  <c r="M63" i="1"/>
  <c r="K63" i="1"/>
  <c r="I63" i="1"/>
  <c r="V62" i="1"/>
  <c r="Q62" i="1"/>
  <c r="M62" i="1"/>
  <c r="K62" i="1"/>
  <c r="I62" i="1"/>
  <c r="V61" i="1"/>
  <c r="Q61" i="1"/>
  <c r="M61" i="1"/>
  <c r="K61" i="1"/>
  <c r="I61" i="1"/>
  <c r="V60" i="1"/>
  <c r="Q60" i="1"/>
  <c r="M60" i="1"/>
  <c r="K60" i="1"/>
  <c r="I60" i="1"/>
  <c r="V59" i="1"/>
  <c r="Q59" i="1"/>
  <c r="M59" i="1"/>
  <c r="K59" i="1"/>
  <c r="I59" i="1"/>
  <c r="V58" i="1"/>
  <c r="Q58" i="1"/>
  <c r="M58" i="1"/>
  <c r="K58" i="1"/>
  <c r="I58" i="1"/>
  <c r="V57" i="1"/>
  <c r="Q57" i="1"/>
  <c r="M57" i="1"/>
  <c r="K57" i="1"/>
  <c r="I57" i="1"/>
  <c r="V56" i="1"/>
  <c r="Q56" i="1"/>
  <c r="M56" i="1"/>
  <c r="K56" i="1"/>
  <c r="I56" i="1"/>
  <c r="V55" i="1"/>
  <c r="Q55" i="1"/>
  <c r="M55" i="1"/>
  <c r="K55" i="1"/>
  <c r="I55" i="1"/>
  <c r="L15" i="2" l="1"/>
  <c r="K354" i="1"/>
  <c r="Q354" i="1" s="1"/>
  <c r="L16" i="2" l="1"/>
  <c r="AA1" i="3"/>
  <c r="BT1" i="3" s="1"/>
  <c r="M1" i="3"/>
  <c r="AX1" i="3" s="1"/>
  <c r="H1" i="2"/>
  <c r="C1" i="2"/>
  <c r="EP57" i="3"/>
  <c r="EP56" i="3"/>
  <c r="EP55" i="3"/>
  <c r="EP54" i="3"/>
  <c r="EP53" i="3"/>
  <c r="EP52" i="3"/>
  <c r="EP51" i="3"/>
  <c r="EP50" i="3"/>
  <c r="EP49" i="3"/>
  <c r="EP48" i="3"/>
  <c r="EP47" i="3"/>
  <c r="EP46" i="3"/>
  <c r="EP45" i="3"/>
  <c r="EP44" i="3"/>
  <c r="EP43" i="3"/>
  <c r="EP42" i="3"/>
  <c r="EP41" i="3"/>
  <c r="EP40" i="3"/>
  <c r="EP39" i="3"/>
  <c r="EP38" i="3"/>
  <c r="EP37" i="3"/>
  <c r="EP36" i="3"/>
  <c r="EP35" i="3"/>
  <c r="EP34" i="3"/>
  <c r="EP33" i="3"/>
  <c r="EP32" i="3"/>
  <c r="EP31" i="3"/>
  <c r="EP30" i="3"/>
  <c r="EP29" i="3"/>
  <c r="EP28" i="3"/>
  <c r="EP27" i="3"/>
  <c r="EP26" i="3"/>
  <c r="EP25" i="3"/>
  <c r="EP24" i="3"/>
  <c r="EP23" i="3"/>
  <c r="EP22" i="3"/>
  <c r="EP21" i="3"/>
  <c r="EP20" i="3"/>
  <c r="EP19" i="3"/>
  <c r="EP18" i="3"/>
  <c r="EP17" i="3"/>
  <c r="EP16" i="3"/>
  <c r="EP15" i="3"/>
  <c r="EP14" i="3"/>
  <c r="EP13" i="3"/>
  <c r="EP12" i="3"/>
  <c r="EP11" i="3"/>
  <c r="EP10" i="3"/>
  <c r="EP9" i="3"/>
  <c r="EP8" i="3"/>
  <c r="ER57" i="3"/>
  <c r="ER56" i="3"/>
  <c r="ER55" i="3"/>
  <c r="ER54" i="3"/>
  <c r="ER53" i="3"/>
  <c r="ER52" i="3"/>
  <c r="ER51" i="3"/>
  <c r="ER50" i="3"/>
  <c r="ER49" i="3"/>
  <c r="ER48" i="3"/>
  <c r="ER47" i="3"/>
  <c r="ER46" i="3"/>
  <c r="ER45" i="3"/>
  <c r="ER44" i="3"/>
  <c r="ER43" i="3"/>
  <c r="ER42" i="3"/>
  <c r="ER41" i="3"/>
  <c r="ER40" i="3"/>
  <c r="ER39" i="3"/>
  <c r="ER38" i="3"/>
  <c r="ER37" i="3"/>
  <c r="ER36" i="3"/>
  <c r="ER35" i="3"/>
  <c r="ER34" i="3"/>
  <c r="ER33" i="3"/>
  <c r="ER32" i="3"/>
  <c r="ER31" i="3"/>
  <c r="ER30" i="3"/>
  <c r="ER29" i="3"/>
  <c r="ER28" i="3"/>
  <c r="ER27" i="3"/>
  <c r="ER26" i="3"/>
  <c r="ER25" i="3"/>
  <c r="ER24" i="3"/>
  <c r="ER23" i="3"/>
  <c r="ER22" i="3"/>
  <c r="ER21" i="3"/>
  <c r="ER20" i="3"/>
  <c r="ER19" i="3"/>
  <c r="ER18" i="3"/>
  <c r="ER17" i="3"/>
  <c r="EQ57" i="3"/>
  <c r="EQ56" i="3"/>
  <c r="EQ55" i="3"/>
  <c r="EQ54" i="3"/>
  <c r="EQ53" i="3"/>
  <c r="EQ52" i="3"/>
  <c r="EQ51" i="3"/>
  <c r="EQ50" i="3"/>
  <c r="EQ49" i="3"/>
  <c r="EQ48" i="3"/>
  <c r="EQ47" i="3"/>
  <c r="EQ46" i="3"/>
  <c r="EQ45" i="3"/>
  <c r="EQ44" i="3"/>
  <c r="EQ43" i="3"/>
  <c r="EQ42" i="3"/>
  <c r="EQ41" i="3"/>
  <c r="EQ40" i="3"/>
  <c r="EQ39" i="3"/>
  <c r="EQ38" i="3"/>
  <c r="EQ37" i="3"/>
  <c r="EQ36" i="3"/>
  <c r="EQ35" i="3"/>
  <c r="EQ34" i="3"/>
  <c r="EQ33" i="3"/>
  <c r="EQ32" i="3"/>
  <c r="EQ31" i="3"/>
  <c r="EQ30" i="3"/>
  <c r="EQ29" i="3"/>
  <c r="EQ28" i="3"/>
  <c r="EQ27" i="3"/>
  <c r="EQ26" i="3"/>
  <c r="EQ25" i="3"/>
  <c r="EQ24" i="3"/>
  <c r="EQ23" i="3"/>
  <c r="EQ22" i="3"/>
  <c r="EQ21" i="3"/>
  <c r="EQ20" i="3"/>
  <c r="EQ19" i="3"/>
  <c r="EQ18" i="3"/>
  <c r="EQ17" i="3"/>
  <c r="EQ16" i="3"/>
  <c r="ER16" i="3" s="1"/>
  <c r="EQ15" i="3"/>
  <c r="ER15" i="3" s="1"/>
  <c r="EQ14" i="3"/>
  <c r="ER14" i="3" s="1"/>
  <c r="EQ13" i="3"/>
  <c r="ER13" i="3" s="1"/>
  <c r="EQ12" i="3"/>
  <c r="ER12" i="3" s="1"/>
  <c r="EQ11" i="3"/>
  <c r="ER11" i="3" s="1"/>
  <c r="EQ10" i="3"/>
  <c r="ER10" i="3" s="1"/>
  <c r="EQ9" i="3"/>
  <c r="EQ8" i="3"/>
  <c r="EL8" i="3"/>
  <c r="BX57" i="3"/>
  <c r="BX56" i="3"/>
  <c r="BX55" i="3"/>
  <c r="BX54" i="3"/>
  <c r="BX53" i="3"/>
  <c r="BX52" i="3"/>
  <c r="BX51" i="3"/>
  <c r="BX50" i="3"/>
  <c r="BX49" i="3"/>
  <c r="BX48" i="3"/>
  <c r="BX47" i="3"/>
  <c r="BX46" i="3"/>
  <c r="BX45" i="3"/>
  <c r="BX44" i="3"/>
  <c r="BX43" i="3"/>
  <c r="BX42" i="3"/>
  <c r="BX41" i="3"/>
  <c r="BX40" i="3"/>
  <c r="BX39" i="3"/>
  <c r="BX38" i="3"/>
  <c r="BX37" i="3"/>
  <c r="BX36" i="3"/>
  <c r="BX35" i="3"/>
  <c r="BX34" i="3"/>
  <c r="BX33" i="3"/>
  <c r="BX32" i="3"/>
  <c r="BX31" i="3"/>
  <c r="BX30" i="3"/>
  <c r="BX29" i="3"/>
  <c r="BX28" i="3"/>
  <c r="BX27" i="3"/>
  <c r="BX26" i="3"/>
  <c r="BX25" i="3"/>
  <c r="BX24" i="3"/>
  <c r="BX23" i="3"/>
  <c r="BX22" i="3"/>
  <c r="BX21" i="3"/>
  <c r="BX20" i="3"/>
  <c r="BX19" i="3"/>
  <c r="BX18" i="3"/>
  <c r="BX17" i="3"/>
  <c r="BX16" i="3"/>
  <c r="BX15" i="3"/>
  <c r="BX14" i="3"/>
  <c r="BX13" i="3"/>
  <c r="BX12" i="3"/>
  <c r="BX11" i="3"/>
  <c r="BX10" i="3"/>
  <c r="BX9" i="3"/>
  <c r="BX8" i="3"/>
  <c r="BU57" i="3"/>
  <c r="BU56" i="3"/>
  <c r="BU55" i="3"/>
  <c r="BU54" i="3"/>
  <c r="BU53" i="3"/>
  <c r="BU52" i="3"/>
  <c r="BU51" i="3"/>
  <c r="BU50" i="3"/>
  <c r="BU49" i="3"/>
  <c r="BU48" i="3"/>
  <c r="BU47" i="3"/>
  <c r="BU46" i="3"/>
  <c r="BU45" i="3"/>
  <c r="BU44" i="3"/>
  <c r="BU43" i="3"/>
  <c r="BU42" i="3"/>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13" i="3"/>
  <c r="BU12" i="3"/>
  <c r="BU11" i="3"/>
  <c r="BU10" i="3"/>
  <c r="BU9" i="3"/>
  <c r="BU8" i="3"/>
  <c r="BR57" i="3"/>
  <c r="BR56" i="3"/>
  <c r="BR55" i="3"/>
  <c r="BR54" i="3"/>
  <c r="BR53" i="3"/>
  <c r="BR52" i="3"/>
  <c r="BR51" i="3"/>
  <c r="BR50" i="3"/>
  <c r="BR49" i="3"/>
  <c r="BR48" i="3"/>
  <c r="BR47" i="3"/>
  <c r="BR46" i="3"/>
  <c r="BR45" i="3"/>
  <c r="BR44" i="3"/>
  <c r="BR43" i="3"/>
  <c r="BR42" i="3"/>
  <c r="BR41" i="3"/>
  <c r="BR40" i="3"/>
  <c r="BR39" i="3"/>
  <c r="BR38" i="3"/>
  <c r="BR37" i="3"/>
  <c r="BR36" i="3"/>
  <c r="BR35" i="3"/>
  <c r="BR34" i="3"/>
  <c r="BR33" i="3"/>
  <c r="BR32" i="3"/>
  <c r="BR31" i="3"/>
  <c r="BR30" i="3"/>
  <c r="BR29" i="3"/>
  <c r="BR28" i="3"/>
  <c r="BR27" i="3"/>
  <c r="BR26" i="3"/>
  <c r="BR25" i="3"/>
  <c r="BR24" i="3"/>
  <c r="BR23" i="3"/>
  <c r="BR22" i="3"/>
  <c r="BR21" i="3"/>
  <c r="BR20" i="3"/>
  <c r="BR19" i="3"/>
  <c r="BR18" i="3"/>
  <c r="BR17" i="3"/>
  <c r="BR16" i="3"/>
  <c r="BR15" i="3"/>
  <c r="BR14" i="3"/>
  <c r="BR13" i="3"/>
  <c r="BR12" i="3"/>
  <c r="BR11" i="3"/>
  <c r="BR10" i="3"/>
  <c r="BR9" i="3"/>
  <c r="BR8" i="3"/>
  <c r="BO57" i="3"/>
  <c r="BO56" i="3"/>
  <c r="BO55" i="3"/>
  <c r="BO54" i="3"/>
  <c r="BO53" i="3"/>
  <c r="BO52" i="3"/>
  <c r="BO51" i="3"/>
  <c r="BO50" i="3"/>
  <c r="BO49" i="3"/>
  <c r="BO48" i="3"/>
  <c r="BO47" i="3"/>
  <c r="BO46" i="3"/>
  <c r="BO45" i="3"/>
  <c r="BO44" i="3"/>
  <c r="BO43" i="3"/>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13" i="3"/>
  <c r="BO12" i="3"/>
  <c r="BO11" i="3"/>
  <c r="BO10" i="3"/>
  <c r="BO9" i="3"/>
  <c r="BO8" i="3"/>
  <c r="BL57" i="3"/>
  <c r="BL56" i="3"/>
  <c r="BL55" i="3"/>
  <c r="BL54" i="3"/>
  <c r="BL53" i="3"/>
  <c r="BL52" i="3"/>
  <c r="BL51" i="3"/>
  <c r="BL50" i="3"/>
  <c r="BL49" i="3"/>
  <c r="BL48" i="3"/>
  <c r="BL47" i="3"/>
  <c r="BL46" i="3"/>
  <c r="BL45" i="3"/>
  <c r="BL44" i="3"/>
  <c r="BL43" i="3"/>
  <c r="BL42" i="3"/>
  <c r="BL41" i="3"/>
  <c r="BL40" i="3"/>
  <c r="BL39" i="3"/>
  <c r="BL38" i="3"/>
  <c r="BL37" i="3"/>
  <c r="BL36" i="3"/>
  <c r="BL35" i="3"/>
  <c r="BL34" i="3"/>
  <c r="BL33" i="3"/>
  <c r="BL32" i="3"/>
  <c r="BL31" i="3"/>
  <c r="BL30" i="3"/>
  <c r="BL29" i="3"/>
  <c r="BL28" i="3"/>
  <c r="BL27" i="3"/>
  <c r="BL26" i="3"/>
  <c r="BL25" i="3"/>
  <c r="BL24" i="3"/>
  <c r="BL23" i="3"/>
  <c r="BL22" i="3"/>
  <c r="BL21" i="3"/>
  <c r="BL20" i="3"/>
  <c r="BL19" i="3"/>
  <c r="BL18" i="3"/>
  <c r="BL17" i="3"/>
  <c r="BL16" i="3"/>
  <c r="BL15" i="3"/>
  <c r="BL14" i="3"/>
  <c r="BL13" i="3"/>
  <c r="BL12" i="3"/>
  <c r="BL11" i="3"/>
  <c r="BL10" i="3"/>
  <c r="BL9" i="3"/>
  <c r="BL8" i="3"/>
  <c r="BI57" i="3"/>
  <c r="BI56" i="3"/>
  <c r="BI55" i="3"/>
  <c r="BI54" i="3"/>
  <c r="BI53" i="3"/>
  <c r="BI52" i="3"/>
  <c r="BI51" i="3"/>
  <c r="BI50" i="3"/>
  <c r="BI49" i="3"/>
  <c r="BI48" i="3"/>
  <c r="BI47" i="3"/>
  <c r="BI46" i="3"/>
  <c r="BI45" i="3"/>
  <c r="BI44"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13" i="3"/>
  <c r="BI12" i="3"/>
  <c r="BI11" i="3"/>
  <c r="BI10" i="3"/>
  <c r="BI9" i="3"/>
  <c r="BI8" i="3"/>
  <c r="BF57" i="3"/>
  <c r="BF56" i="3"/>
  <c r="BF55" i="3"/>
  <c r="BF54" i="3"/>
  <c r="BF53" i="3"/>
  <c r="BF52" i="3"/>
  <c r="BF51" i="3"/>
  <c r="BF50" i="3"/>
  <c r="BF49" i="3"/>
  <c r="BF48" i="3"/>
  <c r="BF47" i="3"/>
  <c r="BF46" i="3"/>
  <c r="BF45" i="3"/>
  <c r="BF44" i="3"/>
  <c r="BF43" i="3"/>
  <c r="BF42" i="3"/>
  <c r="BF41" i="3"/>
  <c r="BF40" i="3"/>
  <c r="BF39" i="3"/>
  <c r="BF38" i="3"/>
  <c r="BF37" i="3"/>
  <c r="BF36" i="3"/>
  <c r="BF35" i="3"/>
  <c r="BF34" i="3"/>
  <c r="BF33" i="3"/>
  <c r="BF32" i="3"/>
  <c r="BF31" i="3"/>
  <c r="BF30" i="3"/>
  <c r="BF29" i="3"/>
  <c r="BF28" i="3"/>
  <c r="BF27" i="3"/>
  <c r="BF26" i="3"/>
  <c r="BF25" i="3"/>
  <c r="BF24" i="3"/>
  <c r="BF23" i="3"/>
  <c r="BF22" i="3"/>
  <c r="BF21" i="3"/>
  <c r="BF20" i="3"/>
  <c r="BF19" i="3"/>
  <c r="BF18" i="3"/>
  <c r="BF17" i="3"/>
  <c r="BF16" i="3"/>
  <c r="BF15" i="3"/>
  <c r="BF14" i="3"/>
  <c r="BF13" i="3"/>
  <c r="BF12" i="3"/>
  <c r="BF11" i="3"/>
  <c r="BF10" i="3"/>
  <c r="BF9" i="3"/>
  <c r="BF8" i="3"/>
  <c r="BC57" i="3"/>
  <c r="AZ57" i="3"/>
  <c r="BC56" i="3"/>
  <c r="AZ56" i="3"/>
  <c r="BC55" i="3"/>
  <c r="AZ55" i="3"/>
  <c r="BC54" i="3"/>
  <c r="AZ54" i="3"/>
  <c r="BC53" i="3"/>
  <c r="AZ53" i="3"/>
  <c r="BC52" i="3"/>
  <c r="AZ52" i="3"/>
  <c r="BC51" i="3"/>
  <c r="AZ51" i="3"/>
  <c r="BC50" i="3"/>
  <c r="AZ50" i="3"/>
  <c r="BC49" i="3"/>
  <c r="AZ49" i="3"/>
  <c r="BC48" i="3"/>
  <c r="AZ48" i="3"/>
  <c r="BC47" i="3"/>
  <c r="AZ47" i="3"/>
  <c r="BC46" i="3"/>
  <c r="AZ46" i="3"/>
  <c r="BC45" i="3"/>
  <c r="AZ45" i="3"/>
  <c r="BC44" i="3"/>
  <c r="AZ44" i="3"/>
  <c r="BC43" i="3"/>
  <c r="AZ43" i="3"/>
  <c r="BC42" i="3"/>
  <c r="AZ42" i="3"/>
  <c r="BC41" i="3"/>
  <c r="AZ41" i="3"/>
  <c r="BC40" i="3"/>
  <c r="AZ40" i="3"/>
  <c r="BC39" i="3"/>
  <c r="AZ39" i="3"/>
  <c r="BC38" i="3"/>
  <c r="AZ38" i="3"/>
  <c r="BC37" i="3"/>
  <c r="AZ37" i="3"/>
  <c r="BC36" i="3"/>
  <c r="AZ36" i="3"/>
  <c r="BC35" i="3"/>
  <c r="AZ35" i="3"/>
  <c r="BC34" i="3"/>
  <c r="AZ34" i="3"/>
  <c r="BC33" i="3"/>
  <c r="AZ33" i="3"/>
  <c r="BC32" i="3"/>
  <c r="AZ32" i="3"/>
  <c r="BC31" i="3"/>
  <c r="AZ31" i="3"/>
  <c r="BC30" i="3"/>
  <c r="AZ30" i="3"/>
  <c r="BC29" i="3"/>
  <c r="AZ29" i="3"/>
  <c r="BC28" i="3"/>
  <c r="AZ28" i="3"/>
  <c r="BC27" i="3"/>
  <c r="AZ27" i="3"/>
  <c r="BC26" i="3"/>
  <c r="AZ26" i="3"/>
  <c r="BC25" i="3"/>
  <c r="AZ25" i="3"/>
  <c r="BC24" i="3"/>
  <c r="AZ24" i="3"/>
  <c r="BC23" i="3"/>
  <c r="AZ23" i="3"/>
  <c r="BC22" i="3"/>
  <c r="AZ22" i="3"/>
  <c r="BC21" i="3"/>
  <c r="AZ21" i="3"/>
  <c r="BC20" i="3"/>
  <c r="AZ20" i="3"/>
  <c r="BC19" i="3"/>
  <c r="AZ19" i="3"/>
  <c r="BC18" i="3"/>
  <c r="AZ18" i="3"/>
  <c r="BC17" i="3"/>
  <c r="AZ17" i="3"/>
  <c r="BC16" i="3"/>
  <c r="AZ16" i="3"/>
  <c r="BC15" i="3"/>
  <c r="AZ15" i="3"/>
  <c r="BC14" i="3"/>
  <c r="AZ14" i="3"/>
  <c r="BC13" i="3"/>
  <c r="AZ13" i="3"/>
  <c r="BC12" i="3"/>
  <c r="AZ12" i="3"/>
  <c r="BC11" i="3"/>
  <c r="AZ11" i="3"/>
  <c r="BC10" i="3"/>
  <c r="AZ10" i="3"/>
  <c r="BC9" i="3"/>
  <c r="AZ9" i="3"/>
  <c r="BC8" i="3"/>
  <c r="AZ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AV57" i="3"/>
  <c r="AV56" i="3"/>
  <c r="AV55" i="3"/>
  <c r="AV54" i="3"/>
  <c r="AV53" i="3"/>
  <c r="AV52" i="3"/>
  <c r="AV51" i="3"/>
  <c r="AV50" i="3"/>
  <c r="AV49" i="3"/>
  <c r="AV48" i="3"/>
  <c r="AV47" i="3"/>
  <c r="AV46" i="3"/>
  <c r="AV45" i="3"/>
  <c r="AV44" i="3"/>
  <c r="AV43" i="3"/>
  <c r="AV42" i="3"/>
  <c r="AV41" i="3"/>
  <c r="AV40" i="3"/>
  <c r="AV39" i="3"/>
  <c r="AV38" i="3"/>
  <c r="AV37" i="3"/>
  <c r="AV36" i="3"/>
  <c r="AV35" i="3"/>
  <c r="AV34" i="3"/>
  <c r="AV33" i="3"/>
  <c r="AV32" i="3"/>
  <c r="AV31" i="3"/>
  <c r="AV30" i="3"/>
  <c r="AV29" i="3"/>
  <c r="AV28" i="3"/>
  <c r="AV27" i="3"/>
  <c r="AV26" i="3"/>
  <c r="AV25" i="3"/>
  <c r="AV24" i="3"/>
  <c r="AV23" i="3"/>
  <c r="AV22" i="3"/>
  <c r="AV21" i="3"/>
  <c r="L17" i="2" l="1"/>
  <c r="ER9" i="3"/>
  <c r="ER3" i="3"/>
  <c r="EJ8" i="3"/>
  <c r="EG8" i="3"/>
  <c r="CQ8" i="3"/>
  <c r="CK8" i="3"/>
  <c r="CE8" i="3"/>
  <c r="CZ55" i="3"/>
  <c r="DX54" i="3"/>
  <c r="DL54" i="3"/>
  <c r="CZ54" i="3"/>
  <c r="CN54" i="3"/>
  <c r="EO53" i="3"/>
  <c r="ED53" i="3"/>
  <c r="DR53" i="3"/>
  <c r="DF53" i="3"/>
  <c r="CT53" i="3"/>
  <c r="CH53" i="3"/>
  <c r="EJ52" i="3"/>
  <c r="DX52" i="3"/>
  <c r="DL52" i="3"/>
  <c r="CZ52" i="3"/>
  <c r="CN52" i="3"/>
  <c r="EO51" i="3"/>
  <c r="ED51" i="3"/>
  <c r="DR51" i="3"/>
  <c r="DF51" i="3"/>
  <c r="CT51" i="3"/>
  <c r="CH51" i="3"/>
  <c r="EJ50" i="3"/>
  <c r="DX50" i="3"/>
  <c r="DL50" i="3"/>
  <c r="CZ50" i="3"/>
  <c r="CN50" i="3"/>
  <c r="CH50" i="3"/>
  <c r="EJ49" i="3"/>
  <c r="DX49" i="3"/>
  <c r="DL49" i="3"/>
  <c r="CZ49" i="3"/>
  <c r="CN49" i="3"/>
  <c r="EO48" i="3"/>
  <c r="ED48" i="3"/>
  <c r="DR48" i="3"/>
  <c r="DF48" i="3"/>
  <c r="CT48" i="3"/>
  <c r="CH48" i="3"/>
  <c r="EJ47" i="3"/>
  <c r="DX47" i="3"/>
  <c r="DL47" i="3"/>
  <c r="CZ47" i="3"/>
  <c r="CN47" i="3"/>
  <c r="EO46" i="3"/>
  <c r="ED46" i="3"/>
  <c r="DR46" i="3"/>
  <c r="DF46" i="3"/>
  <c r="CT46" i="3"/>
  <c r="CH46" i="3"/>
  <c r="EJ45" i="3"/>
  <c r="DX45" i="3"/>
  <c r="DL45" i="3"/>
  <c r="EO57" i="3"/>
  <c r="EJ57" i="3"/>
  <c r="ED57" i="3"/>
  <c r="DX57" i="3"/>
  <c r="DR57" i="3"/>
  <c r="DL57" i="3"/>
  <c r="DF57" i="3"/>
  <c r="CZ57" i="3"/>
  <c r="CT57" i="3"/>
  <c r="CN57" i="3"/>
  <c r="CH57" i="3"/>
  <c r="EO56" i="3"/>
  <c r="EJ56" i="3"/>
  <c r="ED56" i="3"/>
  <c r="DX56" i="3"/>
  <c r="DR56" i="3"/>
  <c r="DL56" i="3"/>
  <c r="DF56" i="3"/>
  <c r="CZ56" i="3"/>
  <c r="CT56" i="3"/>
  <c r="CN56" i="3"/>
  <c r="CH56" i="3"/>
  <c r="EO55" i="3"/>
  <c r="EJ55" i="3"/>
  <c r="ED55" i="3"/>
  <c r="DX55" i="3"/>
  <c r="DR55" i="3"/>
  <c r="DL55" i="3"/>
  <c r="DF55" i="3"/>
  <c r="CT55" i="3"/>
  <c r="CN55" i="3"/>
  <c r="CH55" i="3"/>
  <c r="EO54" i="3"/>
  <c r="EJ54" i="3"/>
  <c r="ED54" i="3"/>
  <c r="DR54" i="3"/>
  <c r="DF54" i="3"/>
  <c r="CT54" i="3"/>
  <c r="CH54" i="3"/>
  <c r="EJ53" i="3"/>
  <c r="DX53" i="3"/>
  <c r="DL53" i="3"/>
  <c r="CZ53" i="3"/>
  <c r="CN53" i="3"/>
  <c r="EO52" i="3"/>
  <c r="ED52" i="3"/>
  <c r="DR52" i="3"/>
  <c r="DF52" i="3"/>
  <c r="CT52" i="3"/>
  <c r="CH52" i="3"/>
  <c r="EJ51" i="3"/>
  <c r="DX51" i="3"/>
  <c r="DL51" i="3"/>
  <c r="CZ51" i="3"/>
  <c r="CN51" i="3"/>
  <c r="EO50" i="3"/>
  <c r="ED50" i="3"/>
  <c r="DR50" i="3"/>
  <c r="DF50" i="3"/>
  <c r="CT50" i="3"/>
  <c r="EO49" i="3"/>
  <c r="ED49" i="3"/>
  <c r="DR49" i="3"/>
  <c r="DF49" i="3"/>
  <c r="CT49" i="3"/>
  <c r="CH49" i="3"/>
  <c r="EJ48" i="3"/>
  <c r="DX48" i="3"/>
  <c r="DL48" i="3"/>
  <c r="CZ48" i="3"/>
  <c r="CN48" i="3"/>
  <c r="EO47" i="3"/>
  <c r="ED47" i="3"/>
  <c r="DR47" i="3"/>
  <c r="DF47" i="3"/>
  <c r="CT47" i="3"/>
  <c r="CH47" i="3"/>
  <c r="EJ46" i="3"/>
  <c r="DX46" i="3"/>
  <c r="DL46" i="3"/>
  <c r="CZ46" i="3"/>
  <c r="CN46" i="3"/>
  <c r="EO45" i="3"/>
  <c r="ED45" i="3"/>
  <c r="DR45" i="3"/>
  <c r="CN8" i="3"/>
  <c r="DU55" i="3"/>
  <c r="EM54" i="3"/>
  <c r="EA54" i="3"/>
  <c r="DI54" i="3"/>
  <c r="CW54" i="3"/>
  <c r="CK54" i="3"/>
  <c r="EM53" i="3"/>
  <c r="EA53" i="3"/>
  <c r="DO53" i="3"/>
  <c r="DC53" i="3"/>
  <c r="CQ53" i="3"/>
  <c r="CE53" i="3"/>
  <c r="EG52" i="3"/>
  <c r="DU52" i="3"/>
  <c r="DC52" i="3"/>
  <c r="CQ52" i="3"/>
  <c r="CE52" i="3"/>
  <c r="EG51" i="3"/>
  <c r="DU51" i="3"/>
  <c r="DI51" i="3"/>
  <c r="CW51" i="3"/>
  <c r="CK51" i="3"/>
  <c r="EM50" i="3"/>
  <c r="EA50" i="3"/>
  <c r="DO50" i="3"/>
  <c r="DC50" i="3"/>
  <c r="CQ50" i="3"/>
  <c r="CE50" i="3"/>
  <c r="EG49" i="3"/>
  <c r="DU49" i="3"/>
  <c r="DI49" i="3"/>
  <c r="CW49" i="3"/>
  <c r="CK49" i="3"/>
  <c r="EM48" i="3"/>
  <c r="EA48" i="3"/>
  <c r="DO48" i="3"/>
  <c r="DC48" i="3"/>
  <c r="CQ48" i="3"/>
  <c r="CE48" i="3"/>
  <c r="EG47" i="3"/>
  <c r="DU47" i="3"/>
  <c r="DI47" i="3"/>
  <c r="CW47" i="3"/>
  <c r="CK47" i="3"/>
  <c r="EM46" i="3"/>
  <c r="EA46" i="3"/>
  <c r="DO46" i="3"/>
  <c r="DC46" i="3"/>
  <c r="CQ46" i="3"/>
  <c r="CE46" i="3"/>
  <c r="EG45" i="3"/>
  <c r="DU45" i="3"/>
  <c r="DI45" i="3"/>
  <c r="EM57" i="3"/>
  <c r="EG57" i="3"/>
  <c r="EA57" i="3"/>
  <c r="DU57" i="3"/>
  <c r="DO57" i="3"/>
  <c r="DI57" i="3"/>
  <c r="DC57" i="3"/>
  <c r="CW57" i="3"/>
  <c r="CQ57" i="3"/>
  <c r="CK57" i="3"/>
  <c r="CE57" i="3"/>
  <c r="EM56" i="3"/>
  <c r="EG56" i="3"/>
  <c r="EA56" i="3"/>
  <c r="DU56" i="3"/>
  <c r="DO56" i="3"/>
  <c r="DI56" i="3"/>
  <c r="DC56" i="3"/>
  <c r="CW56" i="3"/>
  <c r="CQ56" i="3"/>
  <c r="CK56" i="3"/>
  <c r="CE56" i="3"/>
  <c r="EM55" i="3"/>
  <c r="EG55" i="3"/>
  <c r="EA55" i="3"/>
  <c r="DO55" i="3"/>
  <c r="DI55" i="3"/>
  <c r="DC55" i="3"/>
  <c r="CW55" i="3"/>
  <c r="CQ55" i="3"/>
  <c r="CK55" i="3"/>
  <c r="CE55" i="3"/>
  <c r="EG54" i="3"/>
  <c r="DU54" i="3"/>
  <c r="DO54" i="3"/>
  <c r="DC54" i="3"/>
  <c r="CQ54" i="3"/>
  <c r="CE54" i="3"/>
  <c r="EG53" i="3"/>
  <c r="DU53" i="3"/>
  <c r="DI53" i="3"/>
  <c r="CW53" i="3"/>
  <c r="CK53" i="3"/>
  <c r="EM52" i="3"/>
  <c r="EA52" i="3"/>
  <c r="DO52" i="3"/>
  <c r="DI52" i="3"/>
  <c r="CW52" i="3"/>
  <c r="CK52" i="3"/>
  <c r="EM51" i="3"/>
  <c r="EA51" i="3"/>
  <c r="DO51" i="3"/>
  <c r="DC51" i="3"/>
  <c r="CQ51" i="3"/>
  <c r="CE51" i="3"/>
  <c r="EG50" i="3"/>
  <c r="DU50" i="3"/>
  <c r="DI50" i="3"/>
  <c r="CW50" i="3"/>
  <c r="CK50" i="3"/>
  <c r="EM49" i="3"/>
  <c r="EA49" i="3"/>
  <c r="DO49" i="3"/>
  <c r="DC49" i="3"/>
  <c r="CQ49" i="3"/>
  <c r="CE49" i="3"/>
  <c r="EG48" i="3"/>
  <c r="DU48" i="3"/>
  <c r="DI48" i="3"/>
  <c r="CW48" i="3"/>
  <c r="CK48" i="3"/>
  <c r="EM47" i="3"/>
  <c r="EA47" i="3"/>
  <c r="DO47" i="3"/>
  <c r="DC47" i="3"/>
  <c r="CQ47" i="3"/>
  <c r="CE47" i="3"/>
  <c r="EG46" i="3"/>
  <c r="DU46" i="3"/>
  <c r="DI46" i="3"/>
  <c r="CW46" i="3"/>
  <c r="CK46" i="3"/>
  <c r="EM45" i="3"/>
  <c r="EA45" i="3"/>
  <c r="DO45" i="3"/>
  <c r="DF45" i="3"/>
  <c r="CZ45" i="3"/>
  <c r="CT45" i="3"/>
  <c r="CN45" i="3"/>
  <c r="CH45" i="3"/>
  <c r="EO44" i="3"/>
  <c r="EJ44" i="3"/>
  <c r="ED44" i="3"/>
  <c r="DX44" i="3"/>
  <c r="DR44" i="3"/>
  <c r="DL44" i="3"/>
  <c r="DF44" i="3"/>
  <c r="CZ44" i="3"/>
  <c r="CT44" i="3"/>
  <c r="CH44" i="3"/>
  <c r="EO43" i="3"/>
  <c r="EJ43" i="3"/>
  <c r="ED43" i="3"/>
  <c r="DX43" i="3"/>
  <c r="DL43" i="3"/>
  <c r="CZ43" i="3"/>
  <c r="CN43" i="3"/>
  <c r="EO42" i="3"/>
  <c r="ED42" i="3"/>
  <c r="DR42" i="3"/>
  <c r="DF42" i="3"/>
  <c r="CT42" i="3"/>
  <c r="CH42" i="3"/>
  <c r="EJ41" i="3"/>
  <c r="DX41" i="3"/>
  <c r="DL41" i="3"/>
  <c r="CZ41" i="3"/>
  <c r="CN41" i="3"/>
  <c r="EO40" i="3"/>
  <c r="DX40" i="3"/>
  <c r="DL40" i="3"/>
  <c r="CZ40" i="3"/>
  <c r="CN40" i="3"/>
  <c r="EO39" i="3"/>
  <c r="ED39" i="3"/>
  <c r="DR39" i="3"/>
  <c r="DF39" i="3"/>
  <c r="CT39" i="3"/>
  <c r="CH39" i="3"/>
  <c r="EJ38" i="3"/>
  <c r="DX38" i="3"/>
  <c r="DL38" i="3"/>
  <c r="CZ38" i="3"/>
  <c r="CN38" i="3"/>
  <c r="EO37" i="3"/>
  <c r="ED37" i="3"/>
  <c r="DR37" i="3"/>
  <c r="DF37" i="3"/>
  <c r="CT37" i="3"/>
  <c r="EO36" i="3"/>
  <c r="ED36" i="3"/>
  <c r="DR36" i="3"/>
  <c r="DF36" i="3"/>
  <c r="CT36" i="3"/>
  <c r="CH36" i="3"/>
  <c r="EJ35" i="3"/>
  <c r="DX35" i="3"/>
  <c r="DL35" i="3"/>
  <c r="CZ35" i="3"/>
  <c r="CN35" i="3"/>
  <c r="EO34" i="3"/>
  <c r="ED34" i="3"/>
  <c r="DR34" i="3"/>
  <c r="DF34" i="3"/>
  <c r="CT34" i="3"/>
  <c r="CH34" i="3"/>
  <c r="EJ33" i="3"/>
  <c r="DX33" i="3"/>
  <c r="DL33" i="3"/>
  <c r="CZ33" i="3"/>
  <c r="CN33" i="3"/>
  <c r="EO32" i="3"/>
  <c r="ED32" i="3"/>
  <c r="DR32" i="3"/>
  <c r="CZ32" i="3"/>
  <c r="CN32" i="3"/>
  <c r="EO31" i="3"/>
  <c r="ED31" i="3"/>
  <c r="DR31" i="3"/>
  <c r="DF31" i="3"/>
  <c r="CH8" i="3"/>
  <c r="CK44" i="3"/>
  <c r="DO43" i="3"/>
  <c r="DC43" i="3"/>
  <c r="CQ43" i="3"/>
  <c r="CE43" i="3"/>
  <c r="EG42" i="3"/>
  <c r="DU42" i="3"/>
  <c r="DI42" i="3"/>
  <c r="CW42" i="3"/>
  <c r="CK42" i="3"/>
  <c r="EM41" i="3"/>
  <c r="EA41" i="3"/>
  <c r="DO41" i="3"/>
  <c r="DC41" i="3"/>
  <c r="CQ41" i="3"/>
  <c r="CE41" i="3"/>
  <c r="EG40" i="3"/>
  <c r="DU40" i="3"/>
  <c r="DI40" i="3"/>
  <c r="CW40" i="3"/>
  <c r="CQ40" i="3"/>
  <c r="CE40" i="3"/>
  <c r="EG39" i="3"/>
  <c r="DU39" i="3"/>
  <c r="DI39" i="3"/>
  <c r="CW39" i="3"/>
  <c r="CK39" i="3"/>
  <c r="EM38" i="3"/>
  <c r="EA38" i="3"/>
  <c r="DO38" i="3"/>
  <c r="DC38" i="3"/>
  <c r="CQ38" i="3"/>
  <c r="CE38" i="3"/>
  <c r="EG37" i="3"/>
  <c r="DU37" i="3"/>
  <c r="DI37" i="3"/>
  <c r="CW37" i="3"/>
  <c r="CK37" i="3"/>
  <c r="CE37" i="3"/>
  <c r="EG36" i="3"/>
  <c r="DU36" i="3"/>
  <c r="DI36" i="3"/>
  <c r="CW36" i="3"/>
  <c r="CK36" i="3"/>
  <c r="EM35" i="3"/>
  <c r="EA35" i="3"/>
  <c r="DO35" i="3"/>
  <c r="DC35" i="3"/>
  <c r="CQ35" i="3"/>
  <c r="CE35" i="3"/>
  <c r="EG34" i="3"/>
  <c r="DU34" i="3"/>
  <c r="DI34" i="3"/>
  <c r="CW34" i="3"/>
  <c r="CK34" i="3"/>
  <c r="EM33" i="3"/>
  <c r="EA33" i="3"/>
  <c r="DO33" i="3"/>
  <c r="DC33" i="3"/>
  <c r="CQ33" i="3"/>
  <c r="CE33" i="3"/>
  <c r="EG32" i="3"/>
  <c r="EA32" i="3"/>
  <c r="DO32" i="3"/>
  <c r="DC32" i="3"/>
  <c r="CQ32" i="3"/>
  <c r="CE32" i="3"/>
  <c r="EG31" i="3"/>
  <c r="DU31" i="3"/>
  <c r="DI31" i="3"/>
  <c r="CW31" i="3"/>
  <c r="DC45" i="3"/>
  <c r="CW45" i="3"/>
  <c r="CQ45" i="3"/>
  <c r="CK45" i="3"/>
  <c r="CE45" i="3"/>
  <c r="EM44" i="3"/>
  <c r="EG44" i="3"/>
  <c r="EA44" i="3"/>
  <c r="DU44" i="3"/>
  <c r="DO44" i="3"/>
  <c r="DI44" i="3"/>
  <c r="DC44" i="3"/>
  <c r="CW44" i="3"/>
  <c r="CQ44" i="3"/>
  <c r="CE44" i="3"/>
  <c r="EM43" i="3"/>
  <c r="EG43" i="3"/>
  <c r="EA43" i="3"/>
  <c r="DU43" i="3"/>
  <c r="DI43" i="3"/>
  <c r="CW43" i="3"/>
  <c r="CK43" i="3"/>
  <c r="EM42" i="3"/>
  <c r="EA42" i="3"/>
  <c r="DO42" i="3"/>
  <c r="DC42" i="3"/>
  <c r="CQ42" i="3"/>
  <c r="CE42" i="3"/>
  <c r="EG41" i="3"/>
  <c r="DU41" i="3"/>
  <c r="DI41" i="3"/>
  <c r="CW41" i="3"/>
  <c r="CK41" i="3"/>
  <c r="EM40" i="3"/>
  <c r="EA40" i="3"/>
  <c r="DO40" i="3"/>
  <c r="DC40" i="3"/>
  <c r="CK40" i="3"/>
  <c r="EM39" i="3"/>
  <c r="EA39" i="3"/>
  <c r="DO39" i="3"/>
  <c r="DC39" i="3"/>
  <c r="CQ39" i="3"/>
  <c r="CE39" i="3"/>
  <c r="EG38" i="3"/>
  <c r="DU38" i="3"/>
  <c r="DI38" i="3"/>
  <c r="CW38" i="3"/>
  <c r="CK38" i="3"/>
  <c r="EM37" i="3"/>
  <c r="EA37" i="3"/>
  <c r="DO37" i="3"/>
  <c r="DC37" i="3"/>
  <c r="CQ37" i="3"/>
  <c r="EM36" i="3"/>
  <c r="EA36" i="3"/>
  <c r="DO36" i="3"/>
  <c r="DC36" i="3"/>
  <c r="CQ36" i="3"/>
  <c r="CE36" i="3"/>
  <c r="EG35" i="3"/>
  <c r="DU35" i="3"/>
  <c r="DI35" i="3"/>
  <c r="CW35" i="3"/>
  <c r="CK35" i="3"/>
  <c r="EM34" i="3"/>
  <c r="EA34" i="3"/>
  <c r="DO34" i="3"/>
  <c r="DC34" i="3"/>
  <c r="CQ34" i="3"/>
  <c r="CE34" i="3"/>
  <c r="EG33" i="3"/>
  <c r="DU33" i="3"/>
  <c r="DI33" i="3"/>
  <c r="CW33" i="3"/>
  <c r="CK33" i="3"/>
  <c r="EM32" i="3"/>
  <c r="DU32" i="3"/>
  <c r="DI32" i="3"/>
  <c r="CW32" i="3"/>
  <c r="CK32" i="3"/>
  <c r="EM31" i="3"/>
  <c r="EA31" i="3"/>
  <c r="DO31" i="3"/>
  <c r="DC31" i="3"/>
  <c r="CN44" i="3"/>
  <c r="DR43" i="3"/>
  <c r="DF43" i="3"/>
  <c r="CT43" i="3"/>
  <c r="CH43" i="3"/>
  <c r="EJ42" i="3"/>
  <c r="DX42" i="3"/>
  <c r="DL42" i="3"/>
  <c r="CZ42" i="3"/>
  <c r="CN42" i="3"/>
  <c r="EO41" i="3"/>
  <c r="ED41" i="3"/>
  <c r="DR41" i="3"/>
  <c r="DF41" i="3"/>
  <c r="CT41" i="3"/>
  <c r="CH41" i="3"/>
  <c r="EJ40" i="3"/>
  <c r="ED40" i="3"/>
  <c r="DR40" i="3"/>
  <c r="DF40" i="3"/>
  <c r="CT40" i="3"/>
  <c r="CH40" i="3"/>
  <c r="EJ39" i="3"/>
  <c r="DX39" i="3"/>
  <c r="DL39" i="3"/>
  <c r="CZ39" i="3"/>
  <c r="CN39" i="3"/>
  <c r="EO38" i="3"/>
  <c r="ED38" i="3"/>
  <c r="DR38" i="3"/>
  <c r="DF38" i="3"/>
  <c r="CT38" i="3"/>
  <c r="CH38" i="3"/>
  <c r="EJ37" i="3"/>
  <c r="DX37" i="3"/>
  <c r="DL37" i="3"/>
  <c r="CZ37" i="3"/>
  <c r="CN37" i="3"/>
  <c r="CH37" i="3"/>
  <c r="EJ36" i="3"/>
  <c r="DX36" i="3"/>
  <c r="DL36" i="3"/>
  <c r="CZ36" i="3"/>
  <c r="CN36" i="3"/>
  <c r="EO35" i="3"/>
  <c r="ED35" i="3"/>
  <c r="DR35" i="3"/>
  <c r="DF35" i="3"/>
  <c r="CT35" i="3"/>
  <c r="CH35" i="3"/>
  <c r="EJ34" i="3"/>
  <c r="DX34" i="3"/>
  <c r="DL34" i="3"/>
  <c r="CZ34" i="3"/>
  <c r="CN34" i="3"/>
  <c r="EO33" i="3"/>
  <c r="ED33" i="3"/>
  <c r="DR33" i="3"/>
  <c r="DF33" i="3"/>
  <c r="CT33" i="3"/>
  <c r="CH33" i="3"/>
  <c r="EJ32" i="3"/>
  <c r="DX32" i="3"/>
  <c r="DL32" i="3"/>
  <c r="DF32" i="3"/>
  <c r="CT32" i="3"/>
  <c r="CH32" i="3"/>
  <c r="EJ31" i="3"/>
  <c r="DX31" i="3"/>
  <c r="DL31" i="3"/>
  <c r="CZ31" i="3"/>
  <c r="CT31" i="3"/>
  <c r="CN31" i="3"/>
  <c r="CH31" i="3"/>
  <c r="EO30" i="3"/>
  <c r="EJ30" i="3"/>
  <c r="DX30" i="3"/>
  <c r="DR30" i="3"/>
  <c r="DL30" i="3"/>
  <c r="CZ30" i="3"/>
  <c r="CN30" i="3"/>
  <c r="EO29" i="3"/>
  <c r="ED29" i="3"/>
  <c r="DR29" i="3"/>
  <c r="DF29" i="3"/>
  <c r="CT29" i="3"/>
  <c r="CH29" i="3"/>
  <c r="EJ28" i="3"/>
  <c r="DX28" i="3"/>
  <c r="DL28" i="3"/>
  <c r="CZ28" i="3"/>
  <c r="CN28" i="3"/>
  <c r="EO27" i="3"/>
  <c r="DX27" i="3"/>
  <c r="DL27" i="3"/>
  <c r="CZ27" i="3"/>
  <c r="CN27" i="3"/>
  <c r="EO26" i="3"/>
  <c r="ED26" i="3"/>
  <c r="DR26" i="3"/>
  <c r="DF26" i="3"/>
  <c r="CT26" i="3"/>
  <c r="CH26" i="3"/>
  <c r="EJ25" i="3"/>
  <c r="DX25" i="3"/>
  <c r="DL25" i="3"/>
  <c r="CZ25" i="3"/>
  <c r="CN25" i="3"/>
  <c r="EO24" i="3"/>
  <c r="DX24" i="3"/>
  <c r="DL24" i="3"/>
  <c r="CZ24" i="3"/>
  <c r="CN24" i="3"/>
  <c r="EO23" i="3"/>
  <c r="ED23" i="3"/>
  <c r="DR23" i="3"/>
  <c r="DF23" i="3"/>
  <c r="CT23" i="3"/>
  <c r="CH23" i="3"/>
  <c r="EJ22" i="3"/>
  <c r="DX22" i="3"/>
  <c r="DL22" i="3"/>
  <c r="CZ22" i="3"/>
  <c r="CN22" i="3"/>
  <c r="EO21" i="3"/>
  <c r="ED21" i="3"/>
  <c r="DL21" i="3"/>
  <c r="CZ21" i="3"/>
  <c r="CN21" i="3"/>
  <c r="EO20" i="3"/>
  <c r="ED20" i="3"/>
  <c r="DR20" i="3"/>
  <c r="DF20" i="3"/>
  <c r="CT20" i="3"/>
  <c r="CH20" i="3"/>
  <c r="EJ19" i="3"/>
  <c r="DX19" i="3"/>
  <c r="DL19" i="3"/>
  <c r="CZ19" i="3"/>
  <c r="CN19" i="3"/>
  <c r="EO18" i="3"/>
  <c r="ED18" i="3"/>
  <c r="DR18" i="3"/>
  <c r="DF18" i="3"/>
  <c r="CT18" i="3"/>
  <c r="CH18" i="3"/>
  <c r="EJ17" i="3"/>
  <c r="DX17" i="3"/>
  <c r="DL17" i="3"/>
  <c r="CT17" i="3"/>
  <c r="CH17" i="3"/>
  <c r="EJ16" i="3"/>
  <c r="DX16" i="3"/>
  <c r="DL16" i="3"/>
  <c r="CZ16" i="3"/>
  <c r="CN16" i="3"/>
  <c r="CB8" i="3"/>
  <c r="DU30" i="3"/>
  <c r="CW30" i="3"/>
  <c r="CK30" i="3"/>
  <c r="EM29" i="3"/>
  <c r="EA29" i="3"/>
  <c r="DO29" i="3"/>
  <c r="DC29" i="3"/>
  <c r="CQ29" i="3"/>
  <c r="CE29" i="3"/>
  <c r="EG28" i="3"/>
  <c r="DU28" i="3"/>
  <c r="DI28" i="3"/>
  <c r="CW28" i="3"/>
  <c r="CK28" i="3"/>
  <c r="EM27" i="3"/>
  <c r="EA27" i="3"/>
  <c r="DO27" i="3"/>
  <c r="DC27" i="3"/>
  <c r="CQ27" i="3"/>
  <c r="CE27" i="3"/>
  <c r="EG26" i="3"/>
  <c r="DU26" i="3"/>
  <c r="DI26" i="3"/>
  <c r="CW26" i="3"/>
  <c r="CQ26" i="3"/>
  <c r="CE26" i="3"/>
  <c r="EG25" i="3"/>
  <c r="DU25" i="3"/>
  <c r="DI25" i="3"/>
  <c r="CW25" i="3"/>
  <c r="CK25" i="3"/>
  <c r="EM24" i="3"/>
  <c r="EA24" i="3"/>
  <c r="DO24" i="3"/>
  <c r="DC24" i="3"/>
  <c r="CQ24" i="3"/>
  <c r="CE24" i="3"/>
  <c r="EG23" i="3"/>
  <c r="DU23" i="3"/>
  <c r="DI23" i="3"/>
  <c r="CW23" i="3"/>
  <c r="CK23" i="3"/>
  <c r="CE23" i="3"/>
  <c r="EG22" i="3"/>
  <c r="DU22" i="3"/>
  <c r="DI22" i="3"/>
  <c r="CW22" i="3"/>
  <c r="CK22" i="3"/>
  <c r="EM21" i="3"/>
  <c r="EA21" i="3"/>
  <c r="DO21" i="3"/>
  <c r="DC21" i="3"/>
  <c r="CQ21" i="3"/>
  <c r="CE21" i="3"/>
  <c r="EG20" i="3"/>
  <c r="DU20" i="3"/>
  <c r="DI20" i="3"/>
  <c r="CW20" i="3"/>
  <c r="CK20" i="3"/>
  <c r="CE20" i="3"/>
  <c r="EG19" i="3"/>
  <c r="DU19" i="3"/>
  <c r="DI19" i="3"/>
  <c r="CW19" i="3"/>
  <c r="CK19" i="3"/>
  <c r="EM18" i="3"/>
  <c r="EA18" i="3"/>
  <c r="DO18" i="3"/>
  <c r="DC18" i="3"/>
  <c r="CQ18" i="3"/>
  <c r="CE18" i="3"/>
  <c r="EG17" i="3"/>
  <c r="DU17" i="3"/>
  <c r="DI17" i="3"/>
  <c r="CW17" i="3"/>
  <c r="CK17" i="3"/>
  <c r="EM16" i="3"/>
  <c r="EA16" i="3"/>
  <c r="DO16" i="3"/>
  <c r="DC16" i="3"/>
  <c r="CQ16" i="3"/>
  <c r="CQ31" i="3"/>
  <c r="CK31" i="3"/>
  <c r="CE31" i="3"/>
  <c r="EM30" i="3"/>
  <c r="EG30" i="3"/>
  <c r="EA30" i="3"/>
  <c r="DO30" i="3"/>
  <c r="DI30" i="3"/>
  <c r="DC30" i="3"/>
  <c r="CQ30" i="3"/>
  <c r="CE30" i="3"/>
  <c r="EG29" i="3"/>
  <c r="DU29" i="3"/>
  <c r="DI29" i="3"/>
  <c r="CW29" i="3"/>
  <c r="CK29" i="3"/>
  <c r="EM28" i="3"/>
  <c r="EA28" i="3"/>
  <c r="DO28" i="3"/>
  <c r="DC28" i="3"/>
  <c r="CQ28" i="3"/>
  <c r="CE28" i="3"/>
  <c r="EG27" i="3"/>
  <c r="DU27" i="3"/>
  <c r="DI27" i="3"/>
  <c r="CW27" i="3"/>
  <c r="CK27" i="3"/>
  <c r="EM26" i="3"/>
  <c r="EA26" i="3"/>
  <c r="DO26" i="3"/>
  <c r="DC26" i="3"/>
  <c r="CK26" i="3"/>
  <c r="EM25" i="3"/>
  <c r="EA25" i="3"/>
  <c r="DO25" i="3"/>
  <c r="DC25" i="3"/>
  <c r="CQ25" i="3"/>
  <c r="CE25" i="3"/>
  <c r="EG24" i="3"/>
  <c r="DU24" i="3"/>
  <c r="DI24" i="3"/>
  <c r="CW24" i="3"/>
  <c r="CK24" i="3"/>
  <c r="EM23" i="3"/>
  <c r="EA23" i="3"/>
  <c r="DO23" i="3"/>
  <c r="DC23" i="3"/>
  <c r="CQ23" i="3"/>
  <c r="EM22" i="3"/>
  <c r="EA22" i="3"/>
  <c r="DO22" i="3"/>
  <c r="DC22" i="3"/>
  <c r="CQ22" i="3"/>
  <c r="CE22" i="3"/>
  <c r="EG21" i="3"/>
  <c r="DU21" i="3"/>
  <c r="DI21" i="3"/>
  <c r="CW21" i="3"/>
  <c r="CK21" i="3"/>
  <c r="EM20" i="3"/>
  <c r="EA20" i="3"/>
  <c r="DO20" i="3"/>
  <c r="DC20" i="3"/>
  <c r="CQ20" i="3"/>
  <c r="EM19" i="3"/>
  <c r="EA19" i="3"/>
  <c r="DO19" i="3"/>
  <c r="DC19" i="3"/>
  <c r="CQ19" i="3"/>
  <c r="CE19" i="3"/>
  <c r="EG18" i="3"/>
  <c r="DU18" i="3"/>
  <c r="DI18" i="3"/>
  <c r="CW18" i="3"/>
  <c r="CK18" i="3"/>
  <c r="EM17" i="3"/>
  <c r="EA17" i="3"/>
  <c r="DO17" i="3"/>
  <c r="DC17" i="3"/>
  <c r="CQ17" i="3"/>
  <c r="CE17" i="3"/>
  <c r="EG16" i="3"/>
  <c r="DU16" i="3"/>
  <c r="DI16" i="3"/>
  <c r="CW16" i="3"/>
  <c r="ED30" i="3"/>
  <c r="DF30" i="3"/>
  <c r="CT30" i="3"/>
  <c r="CH30" i="3"/>
  <c r="EJ29" i="3"/>
  <c r="DX29" i="3"/>
  <c r="DL29" i="3"/>
  <c r="CZ29" i="3"/>
  <c r="CN29" i="3"/>
  <c r="EO28" i="3"/>
  <c r="ED28" i="3"/>
  <c r="DR28" i="3"/>
  <c r="DF28" i="3"/>
  <c r="CT28" i="3"/>
  <c r="CH28" i="3"/>
  <c r="EJ27" i="3"/>
  <c r="ED27" i="3"/>
  <c r="DR27" i="3"/>
  <c r="DF27" i="3"/>
  <c r="CT27" i="3"/>
  <c r="CH27" i="3"/>
  <c r="EJ26" i="3"/>
  <c r="DX26" i="3"/>
  <c r="DL26" i="3"/>
  <c r="CZ26" i="3"/>
  <c r="CN26" i="3"/>
  <c r="EO25" i="3"/>
  <c r="ED25" i="3"/>
  <c r="DR25" i="3"/>
  <c r="DF25" i="3"/>
  <c r="CT25" i="3"/>
  <c r="CH25" i="3"/>
  <c r="EJ24" i="3"/>
  <c r="ED24" i="3"/>
  <c r="DR24" i="3"/>
  <c r="DF24" i="3"/>
  <c r="CT24" i="3"/>
  <c r="CH24" i="3"/>
  <c r="EJ23" i="3"/>
  <c r="DX23" i="3"/>
  <c r="DL23" i="3"/>
  <c r="CZ23" i="3"/>
  <c r="CN23" i="3"/>
  <c r="EO22" i="3"/>
  <c r="ED22" i="3"/>
  <c r="DR22" i="3"/>
  <c r="DF22" i="3"/>
  <c r="CT22" i="3"/>
  <c r="CH22" i="3"/>
  <c r="EJ21" i="3"/>
  <c r="DX21" i="3"/>
  <c r="DR21" i="3"/>
  <c r="DF21" i="3"/>
  <c r="CT21" i="3"/>
  <c r="CH21" i="3"/>
  <c r="EJ20" i="3"/>
  <c r="DX20" i="3"/>
  <c r="DL20" i="3"/>
  <c r="CZ20" i="3"/>
  <c r="CN20" i="3"/>
  <c r="EO19" i="3"/>
  <c r="ED19" i="3"/>
  <c r="DR19" i="3"/>
  <c r="DF19" i="3"/>
  <c r="CT19" i="3"/>
  <c r="CH19" i="3"/>
  <c r="EJ18" i="3"/>
  <c r="DX18" i="3"/>
  <c r="DL18" i="3"/>
  <c r="CZ18" i="3"/>
  <c r="CN18" i="3"/>
  <c r="EO17" i="3"/>
  <c r="ED17" i="3"/>
  <c r="DR17" i="3"/>
  <c r="DF17" i="3"/>
  <c r="CZ17" i="3"/>
  <c r="CN17" i="3"/>
  <c r="EO16" i="3"/>
  <c r="ED16" i="3"/>
  <c r="DR16" i="3"/>
  <c r="DF16" i="3"/>
  <c r="CT16" i="3"/>
  <c r="EA15" i="3"/>
  <c r="DC15" i="3"/>
  <c r="CQ15" i="3"/>
  <c r="CE15" i="3"/>
  <c r="EG14" i="3"/>
  <c r="DU14" i="3"/>
  <c r="DI14" i="3"/>
  <c r="CW14" i="3"/>
  <c r="CK14" i="3"/>
  <c r="EM13" i="3"/>
  <c r="EA13" i="3"/>
  <c r="DO13" i="3"/>
  <c r="DC13" i="3"/>
  <c r="CQ13" i="3"/>
  <c r="CE13" i="3"/>
  <c r="EG12" i="3"/>
  <c r="DU12" i="3"/>
  <c r="DI12" i="3"/>
  <c r="CW12" i="3"/>
  <c r="CK12" i="3"/>
  <c r="EM11" i="3"/>
  <c r="EA11" i="3"/>
  <c r="DO11" i="3"/>
  <c r="DC11" i="3"/>
  <c r="CQ11" i="3"/>
  <c r="CE11" i="3"/>
  <c r="EG10" i="3"/>
  <c r="DU10" i="3"/>
  <c r="DI10" i="3"/>
  <c r="CW10" i="3"/>
  <c r="CK10" i="3"/>
  <c r="EM9" i="3"/>
  <c r="EA9" i="3"/>
  <c r="DO9" i="3"/>
  <c r="DC9" i="3"/>
  <c r="CQ9" i="3"/>
  <c r="CE9" i="3"/>
  <c r="EO8" i="3"/>
  <c r="CK16" i="3"/>
  <c r="CE16" i="3"/>
  <c r="EM15" i="3"/>
  <c r="EG15" i="3"/>
  <c r="DU15" i="3"/>
  <c r="DO15" i="3"/>
  <c r="DI15" i="3"/>
  <c r="CW15" i="3"/>
  <c r="CK15" i="3"/>
  <c r="EM14" i="3"/>
  <c r="EA14" i="3"/>
  <c r="DO14" i="3"/>
  <c r="DC14" i="3"/>
  <c r="CQ14" i="3"/>
  <c r="CE14" i="3"/>
  <c r="EG13" i="3"/>
  <c r="DU13" i="3"/>
  <c r="DI13" i="3"/>
  <c r="CW13" i="3"/>
  <c r="CK13" i="3"/>
  <c r="EM12" i="3"/>
  <c r="EA12" i="3"/>
  <c r="DO12" i="3"/>
  <c r="DC12" i="3"/>
  <c r="CQ12" i="3"/>
  <c r="CE12" i="3"/>
  <c r="EG11" i="3"/>
  <c r="DU11" i="3"/>
  <c r="DI11" i="3"/>
  <c r="CW11" i="3"/>
  <c r="CK11" i="3"/>
  <c r="EM10" i="3"/>
  <c r="EA10" i="3"/>
  <c r="DO10" i="3"/>
  <c r="DC10" i="3"/>
  <c r="CQ10" i="3"/>
  <c r="CE10" i="3"/>
  <c r="EG9" i="3"/>
  <c r="DU9" i="3"/>
  <c r="DI9" i="3"/>
  <c r="CW9" i="3"/>
  <c r="CK9" i="3"/>
  <c r="CT8" i="3"/>
  <c r="EJ15" i="3"/>
  <c r="DL15" i="3"/>
  <c r="CZ15" i="3"/>
  <c r="CN15" i="3"/>
  <c r="EO14" i="3"/>
  <c r="ED14" i="3"/>
  <c r="DR14" i="3"/>
  <c r="DF14" i="3"/>
  <c r="CT14" i="3"/>
  <c r="CH14" i="3"/>
  <c r="EJ13" i="3"/>
  <c r="DX13" i="3"/>
  <c r="DL13" i="3"/>
  <c r="CZ13" i="3"/>
  <c r="CN13" i="3"/>
  <c r="EO12" i="3"/>
  <c r="ED12" i="3"/>
  <c r="DR12" i="3"/>
  <c r="DF12" i="3"/>
  <c r="CT12" i="3"/>
  <c r="CH12" i="3"/>
  <c r="EJ11" i="3"/>
  <c r="DX11" i="3"/>
  <c r="DL11" i="3"/>
  <c r="CZ11" i="3"/>
  <c r="CN11" i="3"/>
  <c r="EO10" i="3"/>
  <c r="ED10" i="3"/>
  <c r="DR10" i="3"/>
  <c r="DF10" i="3"/>
  <c r="CT10" i="3"/>
  <c r="CH10" i="3"/>
  <c r="EJ9" i="3"/>
  <c r="DX9" i="3"/>
  <c r="DL9" i="3"/>
  <c r="CZ9" i="3"/>
  <c r="CN9" i="3"/>
  <c r="CW8" i="3"/>
  <c r="CH16" i="3"/>
  <c r="EO15" i="3"/>
  <c r="ED15" i="3"/>
  <c r="DX15" i="3"/>
  <c r="DR15" i="3"/>
  <c r="DF15" i="3"/>
  <c r="CT15" i="3"/>
  <c r="CH15" i="3"/>
  <c r="EJ14" i="3"/>
  <c r="DX14" i="3"/>
  <c r="DL14" i="3"/>
  <c r="CZ14" i="3"/>
  <c r="CN14" i="3"/>
  <c r="EO13" i="3"/>
  <c r="ED13" i="3"/>
  <c r="DR13" i="3"/>
  <c r="DF13" i="3"/>
  <c r="CT13" i="3"/>
  <c r="CH13" i="3"/>
  <c r="EJ12" i="3"/>
  <c r="DX12" i="3"/>
  <c r="DL12" i="3"/>
  <c r="CZ12" i="3"/>
  <c r="CN12" i="3"/>
  <c r="EO11" i="3"/>
  <c r="ED11" i="3"/>
  <c r="DR11" i="3"/>
  <c r="DF11" i="3"/>
  <c r="CT11" i="3"/>
  <c r="CH11" i="3"/>
  <c r="EJ10" i="3"/>
  <c r="DX10" i="3"/>
  <c r="DL10" i="3"/>
  <c r="CZ10" i="3"/>
  <c r="CN10" i="3"/>
  <c r="EO9" i="3"/>
  <c r="ED9" i="3"/>
  <c r="DR9" i="3"/>
  <c r="DF9" i="3"/>
  <c r="CT9" i="3"/>
  <c r="CH9" i="3"/>
  <c r="CB57" i="3"/>
  <c r="CB55" i="3"/>
  <c r="CB53" i="3"/>
  <c r="CB51" i="3"/>
  <c r="CB49" i="3"/>
  <c r="CB47" i="3"/>
  <c r="CB45" i="3"/>
  <c r="CB43" i="3"/>
  <c r="CB41" i="3"/>
  <c r="CB39" i="3"/>
  <c r="CB37" i="3"/>
  <c r="CB35" i="3"/>
  <c r="CB33" i="3"/>
  <c r="CB31" i="3"/>
  <c r="CB29" i="3"/>
  <c r="CB27" i="3"/>
  <c r="CB25" i="3"/>
  <c r="CB23" i="3"/>
  <c r="CB21" i="3"/>
  <c r="CB19" i="3"/>
  <c r="CB17" i="3"/>
  <c r="CB15" i="3"/>
  <c r="CB13" i="3"/>
  <c r="CB11" i="3"/>
  <c r="CB9" i="3"/>
  <c r="CB56" i="3"/>
  <c r="CB54" i="3"/>
  <c r="CB52" i="3"/>
  <c r="CB50" i="3"/>
  <c r="CB48" i="3"/>
  <c r="CB46" i="3"/>
  <c r="CB44" i="3"/>
  <c r="CB42" i="3"/>
  <c r="CB40" i="3"/>
  <c r="CB38" i="3"/>
  <c r="CB36" i="3"/>
  <c r="CB34" i="3"/>
  <c r="CB32" i="3"/>
  <c r="CB30" i="3"/>
  <c r="CB28" i="3"/>
  <c r="CB26" i="3"/>
  <c r="CB24" i="3"/>
  <c r="CB22" i="3"/>
  <c r="CB20" i="3"/>
  <c r="CB18" i="3"/>
  <c r="CB16" i="3"/>
  <c r="CB14" i="3"/>
  <c r="CB12" i="3"/>
  <c r="CB10" i="3"/>
  <c r="ER8" i="3"/>
  <c r="EM8" i="3"/>
  <c r="BD31" i="3"/>
  <c r="BD9" i="3"/>
  <c r="BD10" i="3"/>
  <c r="BD11" i="3"/>
  <c r="BD12" i="3"/>
  <c r="BD13" i="3"/>
  <c r="BD14" i="3"/>
  <c r="BD15" i="3"/>
  <c r="BD16" i="3"/>
  <c r="BD17" i="3"/>
  <c r="BD18" i="3"/>
  <c r="BD19" i="3"/>
  <c r="BD20" i="3"/>
  <c r="BD21" i="3"/>
  <c r="BD22" i="3"/>
  <c r="BD23" i="3"/>
  <c r="BD24" i="3"/>
  <c r="BD25" i="3"/>
  <c r="BD26" i="3"/>
  <c r="BD27" i="3"/>
  <c r="BD28" i="3"/>
  <c r="BD29" i="3"/>
  <c r="BD30" i="3"/>
  <c r="BD8" i="3"/>
  <c r="BY57" i="3"/>
  <c r="BY55" i="3"/>
  <c r="BY53" i="3"/>
  <c r="BY51" i="3"/>
  <c r="BY49" i="3"/>
  <c r="BY47" i="3"/>
  <c r="BY45" i="3"/>
  <c r="BY43" i="3"/>
  <c r="BY41" i="3"/>
  <c r="BY39" i="3"/>
  <c r="BY37" i="3"/>
  <c r="BY35" i="3"/>
  <c r="BY33" i="3"/>
  <c r="BY31" i="3"/>
  <c r="BY29" i="3"/>
  <c r="BY27" i="3"/>
  <c r="BY25" i="3"/>
  <c r="BY23" i="3"/>
  <c r="BY21" i="3"/>
  <c r="BY19" i="3"/>
  <c r="BY17" i="3"/>
  <c r="BY15" i="3"/>
  <c r="BY13" i="3"/>
  <c r="BY11" i="3"/>
  <c r="BY9" i="3"/>
  <c r="BV57" i="3"/>
  <c r="BV55" i="3"/>
  <c r="BV53" i="3"/>
  <c r="BV51" i="3"/>
  <c r="BV49" i="3"/>
  <c r="BV47" i="3"/>
  <c r="BV45" i="3"/>
  <c r="BV43" i="3"/>
  <c r="BV41" i="3"/>
  <c r="BV39" i="3"/>
  <c r="BY56" i="3"/>
  <c r="BY54" i="3"/>
  <c r="BY52" i="3"/>
  <c r="BY50" i="3"/>
  <c r="BY48" i="3"/>
  <c r="BY46" i="3"/>
  <c r="BY44" i="3"/>
  <c r="BY42" i="3"/>
  <c r="BY40" i="3"/>
  <c r="BY38" i="3"/>
  <c r="BY36" i="3"/>
  <c r="BY34" i="3"/>
  <c r="BY32" i="3"/>
  <c r="BY30" i="3"/>
  <c r="BY28" i="3"/>
  <c r="BY26" i="3"/>
  <c r="BY24" i="3"/>
  <c r="BY22" i="3"/>
  <c r="BY20" i="3"/>
  <c r="BY18" i="3"/>
  <c r="BY16" i="3"/>
  <c r="BY14" i="3"/>
  <c r="BY12" i="3"/>
  <c r="BY10" i="3"/>
  <c r="BY8" i="3"/>
  <c r="BV56" i="3"/>
  <c r="BV54" i="3"/>
  <c r="BV52" i="3"/>
  <c r="BV50" i="3"/>
  <c r="BV48" i="3"/>
  <c r="BV46" i="3"/>
  <c r="BV44" i="3"/>
  <c r="BV42" i="3"/>
  <c r="BV40" i="3"/>
  <c r="BV38" i="3"/>
  <c r="BV36" i="3"/>
  <c r="BV34" i="3"/>
  <c r="BV32" i="3"/>
  <c r="BV30" i="3"/>
  <c r="BV28" i="3"/>
  <c r="BV26" i="3"/>
  <c r="BV24" i="3"/>
  <c r="BV22" i="3"/>
  <c r="BV20" i="3"/>
  <c r="BV18" i="3"/>
  <c r="BV16" i="3"/>
  <c r="BV14" i="3"/>
  <c r="BV12" i="3"/>
  <c r="BV10" i="3"/>
  <c r="BV8" i="3"/>
  <c r="BS56" i="3"/>
  <c r="BS54" i="3"/>
  <c r="BS52" i="3"/>
  <c r="BS50" i="3"/>
  <c r="BS48" i="3"/>
  <c r="BS46" i="3"/>
  <c r="BS44" i="3"/>
  <c r="BS42" i="3"/>
  <c r="BS40" i="3"/>
  <c r="BS38" i="3"/>
  <c r="BS36" i="3"/>
  <c r="BS34" i="3"/>
  <c r="BS32" i="3"/>
  <c r="BS30" i="3"/>
  <c r="BS28" i="3"/>
  <c r="BS26" i="3"/>
  <c r="BS24" i="3"/>
  <c r="BS22" i="3"/>
  <c r="BS20" i="3"/>
  <c r="BS18" i="3"/>
  <c r="BS16" i="3"/>
  <c r="BS14" i="3"/>
  <c r="BS12" i="3"/>
  <c r="BS10" i="3"/>
  <c r="BS8" i="3"/>
  <c r="BP56" i="3"/>
  <c r="BP54" i="3"/>
  <c r="BP52" i="3"/>
  <c r="BP50" i="3"/>
  <c r="BP48" i="3"/>
  <c r="BP46" i="3"/>
  <c r="BP44" i="3"/>
  <c r="BP42" i="3"/>
  <c r="BP40" i="3"/>
  <c r="BP38" i="3"/>
  <c r="BP36" i="3"/>
  <c r="BP34" i="3"/>
  <c r="BP32" i="3"/>
  <c r="BP30" i="3"/>
  <c r="BP28" i="3"/>
  <c r="BP26" i="3"/>
  <c r="BP24" i="3"/>
  <c r="BP22" i="3"/>
  <c r="BP20" i="3"/>
  <c r="BP18" i="3"/>
  <c r="BP16" i="3"/>
  <c r="BP14" i="3"/>
  <c r="BP12" i="3"/>
  <c r="BP10" i="3"/>
  <c r="BP8" i="3"/>
  <c r="BM56" i="3"/>
  <c r="BM54" i="3"/>
  <c r="BM52" i="3"/>
  <c r="BM50" i="3"/>
  <c r="BM48" i="3"/>
  <c r="BM46" i="3"/>
  <c r="BM44" i="3"/>
  <c r="BM42" i="3"/>
  <c r="BM40" i="3"/>
  <c r="BM38" i="3"/>
  <c r="BM36" i="3"/>
  <c r="BM34" i="3"/>
  <c r="BM32" i="3"/>
  <c r="BM30" i="3"/>
  <c r="BM28" i="3"/>
  <c r="BM26" i="3"/>
  <c r="BM24" i="3"/>
  <c r="BM22" i="3"/>
  <c r="BM20" i="3"/>
  <c r="BV37" i="3"/>
  <c r="BV35" i="3"/>
  <c r="BV33" i="3"/>
  <c r="BV31" i="3"/>
  <c r="BV29" i="3"/>
  <c r="BV27" i="3"/>
  <c r="BV25" i="3"/>
  <c r="BV23" i="3"/>
  <c r="BV21" i="3"/>
  <c r="BV19" i="3"/>
  <c r="BV17" i="3"/>
  <c r="BV15" i="3"/>
  <c r="BV13" i="3"/>
  <c r="BV11" i="3"/>
  <c r="BV9" i="3"/>
  <c r="BS57" i="3"/>
  <c r="BS55" i="3"/>
  <c r="BS53" i="3"/>
  <c r="BS51" i="3"/>
  <c r="BS49" i="3"/>
  <c r="BS47" i="3"/>
  <c r="BS45" i="3"/>
  <c r="BS43" i="3"/>
  <c r="BS41" i="3"/>
  <c r="BS39" i="3"/>
  <c r="BS37" i="3"/>
  <c r="BS35" i="3"/>
  <c r="BS33" i="3"/>
  <c r="BS31" i="3"/>
  <c r="BS29" i="3"/>
  <c r="BS27" i="3"/>
  <c r="BS25" i="3"/>
  <c r="BS23" i="3"/>
  <c r="BS21" i="3"/>
  <c r="BS19" i="3"/>
  <c r="BS17" i="3"/>
  <c r="BS15" i="3"/>
  <c r="BS13" i="3"/>
  <c r="BS11" i="3"/>
  <c r="BS9" i="3"/>
  <c r="BP57" i="3"/>
  <c r="BP55" i="3"/>
  <c r="BP53" i="3"/>
  <c r="BP51" i="3"/>
  <c r="BP49" i="3"/>
  <c r="BP47" i="3"/>
  <c r="BP45" i="3"/>
  <c r="BP43" i="3"/>
  <c r="BP41" i="3"/>
  <c r="BP39" i="3"/>
  <c r="BP37" i="3"/>
  <c r="BP35" i="3"/>
  <c r="BP33" i="3"/>
  <c r="BP31" i="3"/>
  <c r="BP29" i="3"/>
  <c r="BP27" i="3"/>
  <c r="BP25" i="3"/>
  <c r="BP23" i="3"/>
  <c r="BP21" i="3"/>
  <c r="BP19" i="3"/>
  <c r="BP17" i="3"/>
  <c r="BP15" i="3"/>
  <c r="BP13" i="3"/>
  <c r="BP11" i="3"/>
  <c r="BP9" i="3"/>
  <c r="BM57" i="3"/>
  <c r="BM55" i="3"/>
  <c r="BM53" i="3"/>
  <c r="BM51" i="3"/>
  <c r="BM49" i="3"/>
  <c r="BM41" i="3"/>
  <c r="BM33" i="3"/>
  <c r="BM25" i="3"/>
  <c r="BM43" i="3"/>
  <c r="BM35" i="3"/>
  <c r="BM27" i="3"/>
  <c r="BM19" i="3"/>
  <c r="BM17" i="3"/>
  <c r="BM15" i="3"/>
  <c r="BM13" i="3"/>
  <c r="BM11" i="3"/>
  <c r="BM9" i="3"/>
  <c r="BJ57" i="3"/>
  <c r="BJ55" i="3"/>
  <c r="BJ53" i="3"/>
  <c r="BJ51" i="3"/>
  <c r="BJ49" i="3"/>
  <c r="BJ47" i="3"/>
  <c r="BJ45" i="3"/>
  <c r="BJ43" i="3"/>
  <c r="BJ41" i="3"/>
  <c r="BJ39" i="3"/>
  <c r="BJ37" i="3"/>
  <c r="BJ35" i="3"/>
  <c r="BJ33" i="3"/>
  <c r="BJ31" i="3"/>
  <c r="BJ29" i="3"/>
  <c r="BJ27" i="3"/>
  <c r="BJ25" i="3"/>
  <c r="BJ23" i="3"/>
  <c r="BJ21" i="3"/>
  <c r="BJ19" i="3"/>
  <c r="BJ17" i="3"/>
  <c r="BJ15" i="3"/>
  <c r="BJ13" i="3"/>
  <c r="BJ11" i="3"/>
  <c r="BJ9" i="3"/>
  <c r="BG57" i="3"/>
  <c r="BG55" i="3"/>
  <c r="BG53" i="3"/>
  <c r="BG51" i="3"/>
  <c r="BG49" i="3"/>
  <c r="BG47" i="3"/>
  <c r="BG45" i="3"/>
  <c r="BG43" i="3"/>
  <c r="BG41" i="3"/>
  <c r="BG39" i="3"/>
  <c r="BG37" i="3"/>
  <c r="BG35" i="3"/>
  <c r="BG33" i="3"/>
  <c r="BG31" i="3"/>
  <c r="BG29" i="3"/>
  <c r="BG27" i="3"/>
  <c r="BG25" i="3"/>
  <c r="BG23" i="3"/>
  <c r="BG21" i="3"/>
  <c r="BG19" i="3"/>
  <c r="BG17" i="3"/>
  <c r="BG15" i="3"/>
  <c r="BG13" i="3"/>
  <c r="BG11" i="3"/>
  <c r="BG9"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M45" i="3"/>
  <c r="BM37" i="3"/>
  <c r="BM29" i="3"/>
  <c r="BM21" i="3"/>
  <c r="BM47" i="3"/>
  <c r="BM39" i="3"/>
  <c r="BM31" i="3"/>
  <c r="BM23" i="3"/>
  <c r="BM18" i="3"/>
  <c r="BM16" i="3"/>
  <c r="BM14" i="3"/>
  <c r="BM12" i="3"/>
  <c r="BM10" i="3"/>
  <c r="BM8" i="3"/>
  <c r="BJ56" i="3"/>
  <c r="BJ54" i="3"/>
  <c r="BJ52" i="3"/>
  <c r="BJ50" i="3"/>
  <c r="BJ48" i="3"/>
  <c r="BJ46" i="3"/>
  <c r="BJ44" i="3"/>
  <c r="BJ42" i="3"/>
  <c r="BJ40" i="3"/>
  <c r="BJ38" i="3"/>
  <c r="BJ36" i="3"/>
  <c r="BJ34" i="3"/>
  <c r="BJ32" i="3"/>
  <c r="BJ30" i="3"/>
  <c r="BJ28" i="3"/>
  <c r="BJ26" i="3"/>
  <c r="BJ24" i="3"/>
  <c r="BJ22" i="3"/>
  <c r="BJ20" i="3"/>
  <c r="BJ18" i="3"/>
  <c r="BJ16" i="3"/>
  <c r="BJ14" i="3"/>
  <c r="BJ12" i="3"/>
  <c r="BJ10" i="3"/>
  <c r="BJ8" i="3"/>
  <c r="BG56" i="3"/>
  <c r="BG54" i="3"/>
  <c r="BG52" i="3"/>
  <c r="BG50" i="3"/>
  <c r="BG48" i="3"/>
  <c r="BG46" i="3"/>
  <c r="BG44" i="3"/>
  <c r="BG42" i="3"/>
  <c r="BG40" i="3"/>
  <c r="BG38" i="3"/>
  <c r="BG36" i="3"/>
  <c r="BG34" i="3"/>
  <c r="BG32" i="3"/>
  <c r="BG30" i="3"/>
  <c r="BG28" i="3"/>
  <c r="BG26" i="3"/>
  <c r="BG24" i="3"/>
  <c r="BG22" i="3"/>
  <c r="BG20" i="3"/>
  <c r="BG18" i="3"/>
  <c r="BG16" i="3"/>
  <c r="BG14" i="3"/>
  <c r="BG12" i="3"/>
  <c r="BG10" i="3"/>
  <c r="BG8" i="3"/>
  <c r="BA57" i="3"/>
  <c r="BA56" i="3"/>
  <c r="BA55" i="3"/>
  <c r="BA54" i="3"/>
  <c r="BA53" i="3"/>
  <c r="BA52" i="3"/>
  <c r="BA51" i="3"/>
  <c r="BA50" i="3"/>
  <c r="BA49" i="3"/>
  <c r="BA48" i="3"/>
  <c r="BA47" i="3"/>
  <c r="BA46" i="3"/>
  <c r="BA45" i="3"/>
  <c r="BA44" i="3"/>
  <c r="BA43" i="3"/>
  <c r="BA42" i="3"/>
  <c r="BA41" i="3"/>
  <c r="BA40" i="3"/>
  <c r="BA39" i="3"/>
  <c r="BA38" i="3"/>
  <c r="BA37" i="3"/>
  <c r="BA36" i="3"/>
  <c r="BA35" i="3"/>
  <c r="BA34" i="3"/>
  <c r="BA33" i="3"/>
  <c r="BA9" i="3"/>
  <c r="BA10" i="3"/>
  <c r="BA11" i="3"/>
  <c r="BA12" i="3"/>
  <c r="BA13" i="3"/>
  <c r="BA14" i="3"/>
  <c r="BA15" i="3"/>
  <c r="BA16" i="3"/>
  <c r="BA17" i="3"/>
  <c r="BA18" i="3"/>
  <c r="BA19" i="3"/>
  <c r="BA20" i="3"/>
  <c r="BA21" i="3"/>
  <c r="BA22" i="3"/>
  <c r="BA23" i="3"/>
  <c r="BA24" i="3"/>
  <c r="BA25" i="3"/>
  <c r="BA26" i="3"/>
  <c r="BA27" i="3"/>
  <c r="BA28" i="3"/>
  <c r="BA29" i="3"/>
  <c r="BA30" i="3"/>
  <c r="BA31" i="3"/>
  <c r="BA32" i="3"/>
  <c r="BA8" i="3"/>
  <c r="C57" i="3"/>
  <c r="AQ57" i="3" s="1"/>
  <c r="C55" i="3"/>
  <c r="AQ55" i="3" s="1"/>
  <c r="C53" i="3"/>
  <c r="AQ53" i="3" s="1"/>
  <c r="C51" i="3"/>
  <c r="AQ51" i="3" s="1"/>
  <c r="C49" i="3"/>
  <c r="AQ49" i="3" s="1"/>
  <c r="C47" i="3"/>
  <c r="AQ47" i="3" s="1"/>
  <c r="C45" i="3"/>
  <c r="AQ45" i="3" s="1"/>
  <c r="C43" i="3"/>
  <c r="AQ43" i="3" s="1"/>
  <c r="C41" i="3"/>
  <c r="AQ41" i="3" s="1"/>
  <c r="C39" i="3"/>
  <c r="AQ39" i="3" s="1"/>
  <c r="C37" i="3"/>
  <c r="AQ37" i="3" s="1"/>
  <c r="C35" i="3"/>
  <c r="AQ35" i="3" s="1"/>
  <c r="C33" i="3"/>
  <c r="AQ33" i="3" s="1"/>
  <c r="C31" i="3"/>
  <c r="AQ31" i="3" s="1"/>
  <c r="C29" i="3"/>
  <c r="AQ29" i="3" s="1"/>
  <c r="C27" i="3"/>
  <c r="AQ27" i="3" s="1"/>
  <c r="C25" i="3"/>
  <c r="AQ25" i="3" s="1"/>
  <c r="C23" i="3"/>
  <c r="AQ23" i="3" s="1"/>
  <c r="C21" i="3"/>
  <c r="AQ21" i="3" s="1"/>
  <c r="C19" i="3"/>
  <c r="AQ19" i="3" s="1"/>
  <c r="C17" i="3"/>
  <c r="AQ17" i="3" s="1"/>
  <c r="C15" i="3"/>
  <c r="AQ15" i="3" s="1"/>
  <c r="C13" i="3"/>
  <c r="AQ13" i="3" s="1"/>
  <c r="C11" i="3"/>
  <c r="AQ11" i="3" s="1"/>
  <c r="C9" i="3"/>
  <c r="AQ9" i="3" s="1"/>
  <c r="AT21" i="3"/>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R3" i="3" l="1"/>
  <c r="AR4" i="3" s="1"/>
  <c r="L18" i="2"/>
  <c r="ER4" i="3"/>
  <c r="AR5" i="3" s="1"/>
  <c r="V54" i="1"/>
  <c r="Q54" i="1"/>
  <c r="M54" i="1"/>
  <c r="K54" i="1"/>
  <c r="I54" i="1"/>
  <c r="V53" i="1"/>
  <c r="Q53" i="1"/>
  <c r="M53" i="1"/>
  <c r="K53" i="1"/>
  <c r="I53" i="1"/>
  <c r="V52" i="1"/>
  <c r="Q52" i="1"/>
  <c r="M52" i="1"/>
  <c r="K52" i="1"/>
  <c r="I52" i="1"/>
  <c r="V51" i="1"/>
  <c r="Q51" i="1"/>
  <c r="M51" i="1"/>
  <c r="K51" i="1"/>
  <c r="I51" i="1"/>
  <c r="V50" i="1"/>
  <c r="Q50" i="1"/>
  <c r="M50" i="1"/>
  <c r="K50" i="1"/>
  <c r="I50" i="1"/>
  <c r="V49" i="1"/>
  <c r="Q49" i="1"/>
  <c r="M49" i="1"/>
  <c r="K49" i="1"/>
  <c r="I49" i="1"/>
  <c r="V48" i="1"/>
  <c r="Q48" i="1"/>
  <c r="M48" i="1"/>
  <c r="K48" i="1"/>
  <c r="I48" i="1"/>
  <c r="V47" i="1"/>
  <c r="Q47" i="1"/>
  <c r="M47" i="1"/>
  <c r="K47" i="1"/>
  <c r="I47" i="1"/>
  <c r="V46" i="1"/>
  <c r="Q46" i="1"/>
  <c r="M46" i="1"/>
  <c r="K46" i="1"/>
  <c r="I46" i="1"/>
  <c r="V45" i="1"/>
  <c r="Q45" i="1"/>
  <c r="M45" i="1"/>
  <c r="K45" i="1"/>
  <c r="I45" i="1"/>
  <c r="V44" i="1"/>
  <c r="Q44" i="1"/>
  <c r="M44" i="1"/>
  <c r="K44" i="1"/>
  <c r="I44" i="1"/>
  <c r="V43" i="1"/>
  <c r="Q43" i="1"/>
  <c r="M43" i="1"/>
  <c r="K43" i="1"/>
  <c r="I43" i="1"/>
  <c r="V42" i="1"/>
  <c r="Q42" i="1"/>
  <c r="M42" i="1"/>
  <c r="K42" i="1"/>
  <c r="I42" i="1"/>
  <c r="V41" i="1"/>
  <c r="Q41" i="1"/>
  <c r="M41" i="1"/>
  <c r="K41" i="1"/>
  <c r="I41" i="1"/>
  <c r="V40" i="1"/>
  <c r="Q40" i="1"/>
  <c r="M40" i="1"/>
  <c r="K40" i="1"/>
  <c r="I40" i="1"/>
  <c r="V39" i="1"/>
  <c r="Q39" i="1"/>
  <c r="M39" i="1"/>
  <c r="K39" i="1"/>
  <c r="I39" i="1"/>
  <c r="V38" i="1"/>
  <c r="Q38" i="1"/>
  <c r="M38" i="1"/>
  <c r="K38" i="1"/>
  <c r="I38" i="1"/>
  <c r="V37" i="1"/>
  <c r="Q37" i="1"/>
  <c r="M37" i="1"/>
  <c r="K37" i="1"/>
  <c r="I37" i="1"/>
  <c r="V36" i="1"/>
  <c r="Q36" i="1"/>
  <c r="M36" i="1"/>
  <c r="K36" i="1"/>
  <c r="I36" i="1"/>
  <c r="V35" i="1"/>
  <c r="Q35" i="1"/>
  <c r="M35" i="1"/>
  <c r="K35" i="1"/>
  <c r="I35" i="1"/>
  <c r="V34" i="1"/>
  <c r="Q34" i="1"/>
  <c r="M34" i="1"/>
  <c r="K34" i="1"/>
  <c r="I34" i="1"/>
  <c r="V33" i="1"/>
  <c r="Q33" i="1"/>
  <c r="M33" i="1"/>
  <c r="K33" i="1"/>
  <c r="I33" i="1"/>
  <c r="V32" i="1"/>
  <c r="Q32" i="1"/>
  <c r="M32" i="1"/>
  <c r="K32" i="1"/>
  <c r="I32" i="1"/>
  <c r="V31" i="1"/>
  <c r="Q31" i="1"/>
  <c r="M31" i="1"/>
  <c r="K31" i="1"/>
  <c r="I31" i="1"/>
  <c r="V30" i="1"/>
  <c r="Q30" i="1"/>
  <c r="M30" i="1"/>
  <c r="K30" i="1"/>
  <c r="I30" i="1"/>
  <c r="V29" i="1"/>
  <c r="Q29" i="1"/>
  <c r="M29" i="1"/>
  <c r="K29" i="1"/>
  <c r="I29" i="1"/>
  <c r="V28" i="1"/>
  <c r="Q28" i="1"/>
  <c r="M28" i="1"/>
  <c r="K28" i="1"/>
  <c r="I28" i="1"/>
  <c r="V27" i="1"/>
  <c r="Q27" i="1"/>
  <c r="M27" i="1"/>
  <c r="K27" i="1"/>
  <c r="I27" i="1"/>
  <c r="V26" i="1"/>
  <c r="Q26" i="1"/>
  <c r="M26" i="1"/>
  <c r="K26" i="1"/>
  <c r="I26" i="1"/>
  <c r="V25" i="1"/>
  <c r="Q25" i="1"/>
  <c r="M25" i="1"/>
  <c r="K25" i="1"/>
  <c r="I25" i="1"/>
  <c r="V24" i="1"/>
  <c r="Q24" i="1"/>
  <c r="M24" i="1"/>
  <c r="K24" i="1"/>
  <c r="I24" i="1"/>
  <c r="V23" i="1"/>
  <c r="Q23" i="1"/>
  <c r="M23" i="1"/>
  <c r="K23" i="1"/>
  <c r="I23" i="1"/>
  <c r="V22" i="1"/>
  <c r="Q22" i="1"/>
  <c r="M22" i="1"/>
  <c r="K22" i="1"/>
  <c r="I22" i="1"/>
  <c r="V21" i="1"/>
  <c r="Q21" i="1"/>
  <c r="M21" i="1"/>
  <c r="K21" i="1"/>
  <c r="I21" i="1"/>
  <c r="V20" i="1"/>
  <c r="Q20" i="1"/>
  <c r="M20" i="1"/>
  <c r="K20" i="1"/>
  <c r="I20" i="1"/>
  <c r="V19" i="1"/>
  <c r="Q19" i="1"/>
  <c r="M19" i="1"/>
  <c r="K19" i="1"/>
  <c r="I19" i="1"/>
  <c r="V18" i="1"/>
  <c r="Q18" i="1"/>
  <c r="M18" i="1"/>
  <c r="K18" i="1"/>
  <c r="I18" i="1"/>
  <c r="V17" i="1"/>
  <c r="Q17" i="1"/>
  <c r="M17" i="1"/>
  <c r="K17" i="1"/>
  <c r="I17" i="1"/>
  <c r="V16" i="1"/>
  <c r="Q16" i="1"/>
  <c r="M16" i="1"/>
  <c r="K16" i="1"/>
  <c r="I16" i="1"/>
  <c r="V15" i="1"/>
  <c r="Q15" i="1"/>
  <c r="M15" i="1"/>
  <c r="K15" i="1"/>
  <c r="I15" i="1"/>
  <c r="V14" i="1"/>
  <c r="Q14" i="1"/>
  <c r="M14" i="1"/>
  <c r="K14" i="1"/>
  <c r="I14" i="1"/>
  <c r="V13" i="1"/>
  <c r="Q13" i="1"/>
  <c r="M13" i="1"/>
  <c r="K13" i="1"/>
  <c r="I13" i="1"/>
  <c r="V12" i="1"/>
  <c r="I12" i="1"/>
  <c r="K12" i="1" s="1"/>
  <c r="V11" i="1"/>
  <c r="I11" i="1"/>
  <c r="M11" i="1" s="1"/>
  <c r="V10" i="1"/>
  <c r="I10" i="1"/>
  <c r="M10" i="1" s="1"/>
  <c r="V9" i="1"/>
  <c r="I9" i="1"/>
  <c r="M9" i="1" s="1"/>
  <c r="V8" i="1"/>
  <c r="I8" i="1"/>
  <c r="K8" i="1" s="1"/>
  <c r="V7" i="1"/>
  <c r="I7" i="1"/>
  <c r="K7" i="1" s="1"/>
  <c r="V6" i="1"/>
  <c r="I6" i="1"/>
  <c r="K6"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V5" i="1"/>
  <c r="I5" i="1"/>
  <c r="K5" i="1" s="1"/>
  <c r="AR6" i="3" l="1"/>
  <c r="L19" i="2"/>
  <c r="K10" i="1"/>
  <c r="Q10" i="1" s="1"/>
  <c r="M12" i="1"/>
  <c r="Q12" i="1" s="1"/>
  <c r="K11" i="1"/>
  <c r="Q11" i="1" s="1"/>
  <c r="K9" i="1"/>
  <c r="Q9" i="1" s="1"/>
  <c r="M8" i="1"/>
  <c r="Q8" i="1" s="1"/>
  <c r="M7" i="1"/>
  <c r="Q7" i="1" s="1"/>
  <c r="M6" i="1"/>
  <c r="Q6" i="1" s="1"/>
  <c r="W6" i="1" s="1"/>
  <c r="M5" i="1"/>
  <c r="Q5" i="1" s="1"/>
  <c r="L20" i="2" l="1"/>
  <c r="W5" i="1"/>
  <c r="AY7" i="3"/>
  <c r="BB7" i="3" s="1"/>
  <c r="BE7" i="3" s="1"/>
  <c r="BH7" i="3" s="1"/>
  <c r="BK7" i="3" s="1"/>
  <c r="BN7" i="3" s="1"/>
  <c r="BQ7" i="3" s="1"/>
  <c r="BT7" i="3" s="1"/>
  <c r="BW7" i="3" s="1"/>
  <c r="BZ7" i="3" s="1"/>
  <c r="CC7" i="3" s="1"/>
  <c r="CF7" i="3" s="1"/>
  <c r="CI7" i="3" s="1"/>
  <c r="CL7" i="3" s="1"/>
  <c r="CO7" i="3" s="1"/>
  <c r="CR7" i="3" s="1"/>
  <c r="CU7" i="3" s="1"/>
  <c r="CX7" i="3" s="1"/>
  <c r="DA7" i="3" s="1"/>
  <c r="DD7" i="3" s="1"/>
  <c r="DG7" i="3" s="1"/>
  <c r="DJ7" i="3" s="1"/>
  <c r="DM7" i="3" s="1"/>
  <c r="DP7" i="3" s="1"/>
  <c r="DS7" i="3" s="1"/>
  <c r="DV7" i="3" s="1"/>
  <c r="DY7" i="3" s="1"/>
  <c r="EB7" i="3" s="1"/>
  <c r="EE7" i="3" s="1"/>
  <c r="EH7" i="3" s="1"/>
  <c r="EK7" i="3" s="1"/>
  <c r="L21" i="2" l="1"/>
  <c r="ER5" i="3"/>
  <c r="ER6" i="3" s="1"/>
  <c r="AV1" i="3"/>
  <c r="L22" i="2" l="1"/>
  <c r="L23" i="2" l="1"/>
  <c r="L24" i="2" l="1"/>
  <c r="L25" i="2" l="1"/>
  <c r="L26" i="2" l="1"/>
  <c r="L27" i="2" l="1"/>
  <c r="L28" i="2" l="1"/>
  <c r="L29" i="2" l="1"/>
  <c r="L30" i="2" l="1"/>
  <c r="L31" i="2" l="1"/>
  <c r="L32" i="2" l="1"/>
  <c r="L33" i="2" l="1"/>
  <c r="L34" i="2" l="1"/>
  <c r="L36" i="2" l="1"/>
  <c r="L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D1" authorId="0" shapeId="0" xr:uid="{00000000-0006-0000-0100-000001000000}">
      <text>
        <r>
          <rPr>
            <b/>
            <sz val="9"/>
            <color indexed="81"/>
            <rFont val="Tahoma"/>
            <family val="2"/>
          </rPr>
          <t>Enter Grant Recipient Name Here. This will populate all other tabs.</t>
        </r>
        <r>
          <rPr>
            <sz val="9"/>
            <color indexed="81"/>
            <rFont val="Tahoma"/>
            <family val="2"/>
          </rPr>
          <t xml:space="preserve">
</t>
        </r>
      </text>
    </comment>
    <comment ref="I1" authorId="0" shapeId="0" xr:uid="{00000000-0006-0000-0100-000002000000}">
      <text>
        <r>
          <rPr>
            <b/>
            <sz val="9"/>
            <color indexed="81"/>
            <rFont val="Tahoma"/>
            <family val="2"/>
          </rPr>
          <t>Enter Contract Number Here. This will populate all other tabs.</t>
        </r>
      </text>
    </comment>
    <comment ref="B5" authorId="0" shapeId="0" xr:uid="{00000000-0006-0000-0100-000003000000}">
      <text>
        <r>
          <rPr>
            <b/>
            <sz val="9"/>
            <color indexed="81"/>
            <rFont val="Tahoma"/>
            <family val="2"/>
          </rPr>
          <t>Enter Employee Name</t>
        </r>
        <r>
          <rPr>
            <sz val="9"/>
            <color indexed="81"/>
            <rFont val="Tahoma"/>
            <family val="2"/>
          </rPr>
          <t xml:space="preserve">
</t>
        </r>
      </text>
    </comment>
    <comment ref="C5" authorId="0" shapeId="0" xr:uid="{00000000-0006-0000-0100-000004000000}">
      <text>
        <r>
          <rPr>
            <b/>
            <sz val="9"/>
            <color indexed="81"/>
            <rFont val="Tahoma"/>
            <family val="2"/>
          </rPr>
          <t xml:space="preserve">Enter Employee ID. Do NOT use Social Security Numbers.
</t>
        </r>
        <r>
          <rPr>
            <sz val="9"/>
            <color indexed="81"/>
            <rFont val="Tahoma"/>
            <family val="2"/>
          </rPr>
          <t xml:space="preserve">
</t>
        </r>
      </text>
    </comment>
    <comment ref="E5" authorId="0" shapeId="0" xr:uid="{00000000-0006-0000-0100-000005000000}">
      <text>
        <r>
          <rPr>
            <b/>
            <sz val="9"/>
            <color indexed="81"/>
            <rFont val="Tahoma"/>
            <family val="2"/>
          </rPr>
          <t xml:space="preserve">Select "Hourly" or "Salary"  to calculate Annual Income. </t>
        </r>
        <r>
          <rPr>
            <sz val="9"/>
            <color indexed="81"/>
            <rFont val="Tahoma"/>
            <family val="2"/>
          </rPr>
          <t xml:space="preserve">
</t>
        </r>
      </text>
    </comment>
    <comment ref="R5" authorId="0" shapeId="0" xr:uid="{00000000-0006-0000-0100-000006000000}">
      <text>
        <r>
          <rPr>
            <b/>
            <sz val="9"/>
            <color indexed="81"/>
            <rFont val="Tahoma"/>
            <family val="2"/>
          </rPr>
          <t>Enter Vaction Time Earned in DAYS, not hours.</t>
        </r>
      </text>
    </comment>
    <comment ref="S5" authorId="0" shapeId="0" xr:uid="{00000000-0006-0000-0100-000007000000}">
      <text>
        <r>
          <rPr>
            <b/>
            <sz val="9"/>
            <color indexed="81"/>
            <rFont val="Tahoma"/>
            <family val="2"/>
          </rPr>
          <t>Enter Holiday Time Earned in DAYS, not hours.</t>
        </r>
      </text>
    </comment>
    <comment ref="T5" authorId="0" shapeId="0" xr:uid="{00000000-0006-0000-0100-000008000000}">
      <text>
        <r>
          <rPr>
            <b/>
            <sz val="9"/>
            <color indexed="81"/>
            <rFont val="Tahoma"/>
            <family val="2"/>
          </rPr>
          <t>Enter Sick Leave Earned in DAYS, not hours.</t>
        </r>
      </text>
    </comment>
    <comment ref="U5" authorId="0" shapeId="0" xr:uid="{00000000-0006-0000-0100-000009000000}">
      <text>
        <r>
          <rPr>
            <b/>
            <sz val="9"/>
            <color indexed="81"/>
            <rFont val="Tahoma"/>
            <family val="2"/>
          </rPr>
          <t>Enter Other Leave in DAYS, not hours.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B6" authorId="0" shapeId="0" xr:uid="{00000000-0006-0000-0200-000001000000}">
      <text>
        <r>
          <rPr>
            <b/>
            <sz val="9"/>
            <color indexed="81"/>
            <rFont val="Tahoma"/>
            <family val="2"/>
          </rPr>
          <t>Enter a Unique Equipment ID. This Identifier will be required to log equipment use on the Time 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Chad Hinds</author>
  </authors>
  <commentList>
    <comment ref="C8" authorId="0" shapeId="0" xr:uid="{00000000-0006-0000-0300-000001000000}">
      <text>
        <r>
          <rPr>
            <b/>
            <sz val="9"/>
            <color indexed="81"/>
            <rFont val="Tahoma"/>
            <family val="2"/>
          </rPr>
          <t>Select an individuals name to log their time worked. These persons MUST be identified on the Personnel Master tab first.</t>
        </r>
      </text>
    </comment>
    <comment ref="AO8" authorId="0" shapeId="0" xr:uid="{00000000-0006-0000-0300-000002000000}">
      <text>
        <r>
          <rPr>
            <b/>
            <sz val="9"/>
            <color indexed="81"/>
            <rFont val="Tahoma"/>
            <family val="2"/>
          </rPr>
          <t xml:space="preserve">Enter all Leave Hours taken during this period.
</t>
        </r>
      </text>
    </comment>
    <comment ref="AU8" authorId="0" shapeId="0" xr:uid="{00000000-0006-0000-0300-000003000000}">
      <text>
        <r>
          <rPr>
            <b/>
            <sz val="9"/>
            <color indexed="81"/>
            <rFont val="Tahoma"/>
            <family val="2"/>
          </rPr>
          <t>Select an Equipment ID to log the time worked. The equipment MUST be identified on the Equipment Master tab first.</t>
        </r>
      </text>
    </comment>
  </commentList>
</comments>
</file>

<file path=xl/sharedStrings.xml><?xml version="1.0" encoding="utf-8"?>
<sst xmlns="http://schemas.openxmlformats.org/spreadsheetml/2006/main" count="2203" uniqueCount="936">
  <si>
    <t>REG / OT</t>
  </si>
  <si>
    <t>Name</t>
  </si>
  <si>
    <t>REG</t>
  </si>
  <si>
    <t>Title</t>
  </si>
  <si>
    <t>Date</t>
  </si>
  <si>
    <t>Job Class</t>
  </si>
  <si>
    <t>OT</t>
  </si>
  <si>
    <t>Grant Recipient:</t>
  </si>
  <si>
    <t>Hourly Rate</t>
  </si>
  <si>
    <t>Total Hours</t>
  </si>
  <si>
    <t>Leave Hours</t>
  </si>
  <si>
    <t>Total Cost</t>
  </si>
  <si>
    <t>1a</t>
  </si>
  <si>
    <t>1b</t>
  </si>
  <si>
    <t>Employee Name</t>
  </si>
  <si>
    <t>Total Personnel Cost:</t>
  </si>
  <si>
    <t xml:space="preserve"> Total Equipment Cost:</t>
  </si>
  <si>
    <t>Monthly Total Cost:</t>
  </si>
  <si>
    <t>Supervisor Signature</t>
  </si>
  <si>
    <t>Equipment Desc.</t>
  </si>
  <si>
    <t>Unique Equipment ID</t>
  </si>
  <si>
    <t>Operator</t>
  </si>
  <si>
    <t>Activity Performed and Location of Work</t>
  </si>
  <si>
    <t>Employee ID</t>
  </si>
  <si>
    <t>Job Title / Position</t>
  </si>
  <si>
    <t>Wage Type</t>
  </si>
  <si>
    <t>Annual Salary or Hourly Wage ($)</t>
  </si>
  <si>
    <t>Hours worked per Day</t>
  </si>
  <si>
    <t>Hours worked per Week</t>
  </si>
  <si>
    <t>Annual Income ($)</t>
  </si>
  <si>
    <t>Employer portion of FICA (%)</t>
  </si>
  <si>
    <t>Employer portion of FICA ($)</t>
  </si>
  <si>
    <t>Employer portion of Retirement  (%)</t>
  </si>
  <si>
    <t>Employer portion of Retirement  ($)</t>
  </si>
  <si>
    <t>Workers' Comp. ($)</t>
  </si>
  <si>
    <t>Un-employment Insurance ($)</t>
  </si>
  <si>
    <t>Employer Insurance Contribution ($)</t>
  </si>
  <si>
    <t>Total Annual Compensation ($)</t>
  </si>
  <si>
    <t>Vacation Time Earned (Days)</t>
  </si>
  <si>
    <t>Holiday Time Allowed (Days)</t>
  </si>
  <si>
    <t>Estimated Sick Leave (Days)</t>
  </si>
  <si>
    <t>Annual Working Hours</t>
  </si>
  <si>
    <t>Adjusted Hourly Rate ($)</t>
  </si>
  <si>
    <t>Overtime Rate ($)</t>
  </si>
  <si>
    <t>Equipment Type</t>
  </si>
  <si>
    <t>Model</t>
  </si>
  <si>
    <t>HP/Engine Size</t>
  </si>
  <si>
    <t>Capacity</t>
  </si>
  <si>
    <t>Owned / Rented</t>
  </si>
  <si>
    <t>Equipment Use on Project</t>
  </si>
  <si>
    <t>Reimbursement via FEMA RATE</t>
  </si>
  <si>
    <t>FEMA Equip. Code</t>
  </si>
  <si>
    <t>Reimbursement via RENTAL CONTRACT</t>
  </si>
  <si>
    <t>Rental Company</t>
  </si>
  <si>
    <t>Rental contract start date</t>
  </si>
  <si>
    <t>Rental contract end date</t>
  </si>
  <si>
    <t>Rental Period</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</si>
  <si>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</si>
  <si>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</si>
  <si>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</si>
  <si>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</si>
  <si>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</si>
  <si>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</si>
  <si>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</si>
  <si>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</si>
  <si>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</si>
  <si>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</si>
  <si>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</si>
  <si>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</si>
  <si>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</si>
  <si>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</si>
  <si>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</si>
  <si>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</si>
  <si>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</si>
  <si>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</si>
  <si>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</si>
  <si>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</si>
  <si>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</si>
  <si>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</si>
  <si>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</si>
  <si>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</si>
  <si>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25b</t>
  </si>
  <si>
    <t>24b</t>
  </si>
  <si>
    <t>23b</t>
  </si>
  <si>
    <t>22b</t>
  </si>
  <si>
    <t>21b</t>
  </si>
  <si>
    <t>20b</t>
  </si>
  <si>
    <t>19b</t>
  </si>
  <si>
    <t>17b</t>
  </si>
  <si>
    <t>16b</t>
  </si>
  <si>
    <t>15b</t>
  </si>
  <si>
    <t>14b</t>
  </si>
  <si>
    <t>13b</t>
  </si>
  <si>
    <t>12b</t>
  </si>
  <si>
    <t>11b</t>
  </si>
  <si>
    <t>10b</t>
  </si>
  <si>
    <t>9b</t>
  </si>
  <si>
    <t>8b</t>
  </si>
  <si>
    <t>7b</t>
  </si>
  <si>
    <t>6b</t>
  </si>
  <si>
    <t>5b</t>
  </si>
  <si>
    <t>4b</t>
  </si>
  <si>
    <t>3b</t>
  </si>
  <si>
    <t>2b</t>
  </si>
  <si>
    <t>Total CDBG REG Hours:</t>
  </si>
  <si>
    <t>Total CDBG Hours:</t>
  </si>
  <si>
    <t>Total CDBG OT Hours:</t>
  </si>
  <si>
    <r>
      <rPr>
        <b/>
        <sz val="9"/>
        <rFont val="Calibri"/>
        <family val="2"/>
        <scheme val="minor"/>
      </rPr>
      <t>THIS FORM IS NOT COMPLETE WITHOUT A VALID SIGNATURE:</t>
    </r>
    <r>
      <rPr>
        <sz val="9"/>
        <rFont val="Calibri"/>
        <family val="2"/>
        <scheme val="minor"/>
      </rPr>
      <t xml:space="preserve"> I certify that the below-named employees on the city/county payroll and the equipment described was used on the dates stated to complete construction activities on the Texas Community Development Project.  Activities, times, dates and amounts allocated to each contract are correct to the best of my knowledge.  </t>
    </r>
  </si>
  <si>
    <t>COMPLETE ONLY ONE REIMBURSEMENT METHOD</t>
  </si>
  <si>
    <t>Rate ($)</t>
  </si>
  <si>
    <t>Rental contract Cost ($)</t>
  </si>
  <si>
    <t xml:space="preserve">Manufacturer </t>
  </si>
  <si>
    <t xml:space="preserve">Grant Recipient: </t>
  </si>
  <si>
    <t xml:space="preserve">Contract: </t>
  </si>
  <si>
    <t>Contract:</t>
  </si>
  <si>
    <t>Total Equipment Hours</t>
  </si>
  <si>
    <t>Total Equipment Cost:</t>
  </si>
  <si>
    <t>Total Personnel Costs:</t>
  </si>
  <si>
    <t>Personnel Time Sheet A802a</t>
  </si>
  <si>
    <t>Equipment Time Sheet A802b</t>
  </si>
  <si>
    <t>Please complete all fields for each equipment item</t>
  </si>
  <si>
    <t xml:space="preserve">Orange highlighted cells indicate an employee's hours operating equipment exceeds their timesheet hours for the date.  Please provide an explanation. (e.g. the Bellydump is hitched to the freight Truck.)   </t>
  </si>
  <si>
    <t>Other Leave  (Days)</t>
  </si>
  <si>
    <t>Total CDBG Hours</t>
  </si>
  <si>
    <t>Total Hours  Worked</t>
  </si>
  <si>
    <t>Total CDBG REG Time Cost:</t>
  </si>
  <si>
    <t>Total CDBG OT Cost:</t>
  </si>
  <si>
    <t>Month:</t>
  </si>
  <si>
    <t>Force Account Spreadsheet Instructions:</t>
  </si>
  <si>
    <t>Equipment Description</t>
  </si>
  <si>
    <t>Air Compressor</t>
  </si>
  <si>
    <t>Air Delivery</t>
  </si>
  <si>
    <t>41 CFM</t>
  </si>
  <si>
    <t>to 10</t>
  </si>
  <si>
    <t>Hoses included.</t>
  </si>
  <si>
    <t>hour</t>
  </si>
  <si>
    <t>103 CFM</t>
  </si>
  <si>
    <t>to 30</t>
  </si>
  <si>
    <t>130 CFM</t>
  </si>
  <si>
    <t>to 50</t>
  </si>
  <si>
    <t>175 CFM</t>
  </si>
  <si>
    <t>to 90</t>
  </si>
  <si>
    <t>400 CFM</t>
  </si>
  <si>
    <t>to 145</t>
  </si>
  <si>
    <t>575 CFM</t>
  </si>
  <si>
    <t>to 230</t>
  </si>
  <si>
    <t>1,100 CFM</t>
  </si>
  <si>
    <t>to 355</t>
  </si>
  <si>
    <t>1,600 CFM</t>
  </si>
  <si>
    <t>to 500</t>
  </si>
  <si>
    <t>Ambulance</t>
  </si>
  <si>
    <t>to 150</t>
  </si>
  <si>
    <t>to 210</t>
  </si>
  <si>
    <t>Board, Arrow</t>
  </si>
  <si>
    <t>to 8</t>
  </si>
  <si>
    <t>Trailer Mounted.</t>
  </si>
  <si>
    <t>Board, Message</t>
  </si>
  <si>
    <t>to 5</t>
  </si>
  <si>
    <t>Auger, Portable</t>
  </si>
  <si>
    <t>Hole Diameter</t>
  </si>
  <si>
    <t>16 In</t>
  </si>
  <si>
    <t>to 6</t>
  </si>
  <si>
    <t>18 In</t>
  </si>
  <si>
    <t>to 13</t>
  </si>
  <si>
    <t>Auger, Tractor Mntd</t>
  </si>
  <si>
    <t>Max. Auger Diameter</t>
  </si>
  <si>
    <t>36 In</t>
  </si>
  <si>
    <t>Includes digger, boom and mounting hardware.  Add this rate to tractor rate for total auger and tractor rate.</t>
  </si>
  <si>
    <t>Auger, Truck Mntd</t>
  </si>
  <si>
    <t>Max. Auger Size</t>
  </si>
  <si>
    <t>24 In</t>
  </si>
  <si>
    <t>to 100</t>
  </si>
  <si>
    <t>Hydraulic Post Driver</t>
  </si>
  <si>
    <t>Auger</t>
  </si>
  <si>
    <t>Horizontal Directional Boring Machine  </t>
  </si>
  <si>
    <t>250 X 100</t>
  </si>
  <si>
    <t>Horizontal Directional Boring Machine </t>
  </si>
  <si>
    <t>50 X 100</t>
  </si>
  <si>
    <t>Auger, Directional Boring Machine</t>
  </si>
  <si>
    <t>Automobile</t>
  </si>
  <si>
    <t>to 130</t>
  </si>
  <si>
    <t>Transporting people.</t>
  </si>
  <si>
    <t>mile</t>
  </si>
  <si>
    <t>Transporting cargo.</t>
  </si>
  <si>
    <t>Automobile, Police</t>
  </si>
  <si>
    <t>to 250</t>
  </si>
  <si>
    <t>Patrolling.</t>
  </si>
  <si>
    <t>Stationary with engine running.</t>
  </si>
  <si>
    <t>Motorcycle, Police</t>
  </si>
  <si>
    <t>Automobile - Ford Expedition</t>
  </si>
  <si>
    <t>Fire Command Center</t>
  </si>
  <si>
    <t>Automibile - Chevy Trailblazer</t>
  </si>
  <si>
    <t>6 or 8 cl </t>
  </si>
  <si>
    <t> 285 to 300</t>
  </si>
  <si>
    <t>All Terrain Vehicle (ATV)</t>
  </si>
  <si>
    <t>Engine 110cc, 4-Wheel; 20" tyre</t>
  </si>
  <si>
    <t>6.5-7.5</t>
  </si>
  <si>
    <t>All Terrain Vehicle (ATV) </t>
  </si>
  <si>
    <t>Engine 125cc, 4-Wheel; 21" tyre</t>
  </si>
  <si>
    <t>7.6-8.6</t>
  </si>
  <si>
    <t>Engine 150cc, 4-Wheel; 22" tyre</t>
  </si>
  <si>
    <t>9.0-10</t>
  </si>
  <si>
    <t>Engine 200cc, 4-Wheel; 24" tyre</t>
  </si>
  <si>
    <t>12-14.0</t>
  </si>
  <si>
    <t>Engine 250cc, 4-Wheel; 24" tyre</t>
  </si>
  <si>
    <t>15-17 </t>
  </si>
  <si>
    <t>Engine 300cc, 4-Wheel; 24" tyre</t>
  </si>
  <si>
    <t>18-20</t>
  </si>
  <si>
    <t>Engine 400cc. 4-Wheel; 25" tyre</t>
  </si>
  <si>
    <t>26-28</t>
  </si>
  <si>
    <t>Engine 450cc, 4-Wheel; 25" tyre</t>
  </si>
  <si>
    <t>Engine 650cc, 4-Wheel; 25" tyre</t>
  </si>
  <si>
    <t>38-40</t>
  </si>
  <si>
    <t>Engine 750cc, 4-Wheel; 25" tyre</t>
  </si>
  <si>
    <t>44-46</t>
  </si>
  <si>
    <t>Barge, Deck</t>
  </si>
  <si>
    <t>Size</t>
  </si>
  <si>
    <t>50'x35'x7.25'</t>
  </si>
  <si>
    <t>50'x35'x9'</t>
  </si>
  <si>
    <t>120'x45'x10'</t>
  </si>
  <si>
    <t>160'x45'x11''</t>
  </si>
  <si>
    <t>Boat, Tow</t>
  </si>
  <si>
    <t>55'x20'x5'</t>
  </si>
  <si>
    <t>to 870</t>
  </si>
  <si>
    <t>Steel.</t>
  </si>
  <si>
    <t>60'x21'x5'</t>
  </si>
  <si>
    <t>to 1050</t>
  </si>
  <si>
    <t>70'x30'x7.5'</t>
  </si>
  <si>
    <t>to 1350</t>
  </si>
  <si>
    <t>120'x34'x8'</t>
  </si>
  <si>
    <t>to 2000</t>
  </si>
  <si>
    <t>Airboat</t>
  </si>
  <si>
    <t>815AGIS Airboat w/spray unit</t>
  </si>
  <si>
    <t>15'x8'</t>
  </si>
  <si>
    <t>Swamp Buggy</t>
  </si>
  <si>
    <t>2007 FASTENAL Swamp Buggy</t>
  </si>
  <si>
    <t>Compactor -2-Ton Pavement Roller </t>
  </si>
  <si>
    <t>2 ton</t>
  </si>
  <si>
    <t>Boat, Row</t>
  </si>
  <si>
    <t>Heavy duty.</t>
  </si>
  <si>
    <t>Boat, Runabout</t>
  </si>
  <si>
    <t>13'x5'</t>
  </si>
  <si>
    <t>Outboard.</t>
  </si>
  <si>
    <t>Boat, Tender</t>
  </si>
  <si>
    <t>14'x7'</t>
  </si>
  <si>
    <t>Inboard with 360 degree drive.</t>
  </si>
  <si>
    <t>Boat, Push</t>
  </si>
  <si>
    <t>45'x21'x6'</t>
  </si>
  <si>
    <t>to 435</t>
  </si>
  <si>
    <t>Flat hull.</t>
  </si>
  <si>
    <t>54'x21'x6'</t>
  </si>
  <si>
    <t>to 525</t>
  </si>
  <si>
    <t>58'x24'x7.5'</t>
  </si>
  <si>
    <t>to 705</t>
  </si>
  <si>
    <t>64'x25'x8'</t>
  </si>
  <si>
    <t>Boat, Tug</t>
  </si>
  <si>
    <t>Length</t>
  </si>
  <si>
    <t>16 Ft</t>
  </si>
  <si>
    <t>18 Ft</t>
  </si>
  <si>
    <t>to 175</t>
  </si>
  <si>
    <t>26 Ft</t>
  </si>
  <si>
    <t>40 Ft</t>
  </si>
  <si>
    <t>to 380</t>
  </si>
  <si>
    <t>51 Ft</t>
  </si>
  <si>
    <t>to 700</t>
  </si>
  <si>
    <t>Boat, Inflatable Rescue Raft </t>
  </si>
  <si>
    <t>Zodiac</t>
  </si>
  <si>
    <t>Boat, Runabout  </t>
  </si>
  <si>
    <t>1544 lbs</t>
  </si>
  <si>
    <t>11 passenger capacity </t>
  </si>
  <si>
    <t>190-250</t>
  </si>
  <si>
    <t>Boat, removable engine </t>
  </si>
  <si>
    <t>2000 Johnson Outboard Motor w 15" shaft</t>
  </si>
  <si>
    <t>Broom, Pavement</t>
  </si>
  <si>
    <t>Broom Length</t>
  </si>
  <si>
    <t>72 In</t>
  </si>
  <si>
    <t>to 35</t>
  </si>
  <si>
    <t>96 In</t>
  </si>
  <si>
    <t>Broom, Pavement, Mntd</t>
  </si>
  <si>
    <t>to 18</t>
  </si>
  <si>
    <t>Add Prime Mover cost for total rate</t>
  </si>
  <si>
    <t>Broom, Pavement, Pull</t>
  </si>
  <si>
    <t>84 In</t>
  </si>
  <si>
    <t>to 20</t>
  </si>
  <si>
    <t>Sweeper, Pavement</t>
  </si>
  <si>
    <t>to 110</t>
  </si>
  <si>
    <t>Bus</t>
  </si>
  <si>
    <t>to 300</t>
  </si>
  <si>
    <t>Blower</t>
  </si>
  <si>
    <t>gasoline powered Toro Pro Force</t>
  </si>
  <si>
    <t>Back-Pack Blower</t>
  </si>
  <si>
    <t>to 4.4</t>
  </si>
  <si>
    <t>Walk-Behind Blower</t>
  </si>
  <si>
    <t>Chainsaw </t>
  </si>
  <si>
    <t>Bar Length 20" </t>
  </si>
  <si>
    <t>20 In</t>
  </si>
  <si>
    <t>3.0 cu in</t>
  </si>
  <si>
    <t>Chainsaw</t>
  </si>
  <si>
    <t>5.0 cu in</t>
  </si>
  <si>
    <t>6.0 cu in</t>
  </si>
  <si>
    <t>Chain Saw</t>
  </si>
  <si>
    <t>Bar Length</t>
  </si>
  <si>
    <t>25 In</t>
  </si>
  <si>
    <t>Chain Saw, Pole</t>
  </si>
  <si>
    <t>Bar Size</t>
  </si>
  <si>
    <t>Skidder</t>
  </si>
  <si>
    <t>model 748 E</t>
  </si>
  <si>
    <t>to 173</t>
  </si>
  <si>
    <t>model 648 G11</t>
  </si>
  <si>
    <t>to 177</t>
  </si>
  <si>
    <t>Cutter, Brush</t>
  </si>
  <si>
    <t>Cutter Size</t>
  </si>
  <si>
    <t>8 ft</t>
  </si>
  <si>
    <t>to 190</t>
  </si>
  <si>
    <t>10 ft</t>
  </si>
  <si>
    <t>to 245</t>
  </si>
  <si>
    <t>Bruncher Cutter</t>
  </si>
  <si>
    <t>Cutter, Brush - 247 hp, 1997 Model 511 Feller</t>
  </si>
  <si>
    <t>to 247</t>
  </si>
  <si>
    <t>Log Trailer</t>
  </si>
  <si>
    <t>40 ft</t>
  </si>
  <si>
    <t>Chipper, Brush</t>
  </si>
  <si>
    <t>Chipping Capacity</t>
  </si>
  <si>
    <t>6 In</t>
  </si>
  <si>
    <t>9 In</t>
  </si>
  <si>
    <t>to 65</t>
  </si>
  <si>
    <t>12 In</t>
  </si>
  <si>
    <t>15 In</t>
  </si>
  <si>
    <t>to 125</t>
  </si>
  <si>
    <t>to 200</t>
  </si>
  <si>
    <t>Loader - Tractor -  Knuckleboom</t>
  </si>
  <si>
    <t>model Barko 595 ML </t>
  </si>
  <si>
    <t>Loader - Wheel</t>
  </si>
  <si>
    <t>model 210 w/ Buck Saw 50 inch Bar</t>
  </si>
  <si>
    <t>to 240</t>
  </si>
  <si>
    <t>Clamshell &amp; Dragline, Crawler</t>
  </si>
  <si>
    <t>149,999 lbs</t>
  </si>
  <si>
    <t>to 235</t>
  </si>
  <si>
    <t>Bucket not included in rate.</t>
  </si>
  <si>
    <t>250,000 lbs</t>
  </si>
  <si>
    <t>to 520</t>
  </si>
  <si>
    <t>Clamshell &amp; Dragline, Truck</t>
  </si>
  <si>
    <t>Compactor</t>
  </si>
  <si>
    <t>Compactor, towed, Vibratory Drum</t>
  </si>
  <si>
    <t>to 45</t>
  </si>
  <si>
    <t>Compactor, Vibratory, Drum</t>
  </si>
  <si>
    <t>to 75</t>
  </si>
  <si>
    <t>Compactor, pneumatic, wheel </t>
  </si>
  <si>
    <t>Compactor, Sanitation</t>
  </si>
  <si>
    <t>to 400</t>
  </si>
  <si>
    <t>Compactor, towed,     Pneumatic, Wheel</t>
  </si>
  <si>
    <t>10,000 lbs</t>
  </si>
  <si>
    <t>Include prime mover rate</t>
  </si>
  <si>
    <t>Compactor, towed, Drum Static</t>
  </si>
  <si>
    <t>20,000 lbs</t>
  </si>
  <si>
    <t>Feeder, Grizzly</t>
  </si>
  <si>
    <t>to 55</t>
  </si>
  <si>
    <t>Dozer, Crawler</t>
  </si>
  <si>
    <t>to 105</t>
  </si>
  <si>
    <t>to 160</t>
  </si>
  <si>
    <t>to 360</t>
  </si>
  <si>
    <t>to 565</t>
  </si>
  <si>
    <t>to 850</t>
  </si>
  <si>
    <t>Dozer, Wheel</t>
  </si>
  <si>
    <t>Box Scraper</t>
  </si>
  <si>
    <t>3 hitch attach for tractor; 2007 Befco </t>
  </si>
  <si>
    <t>Bucket, Clamshell</t>
  </si>
  <si>
    <t>1.0 CY</t>
  </si>
  <si>
    <t>Includes teeth. Does not include Clamshell &amp; Dragline</t>
  </si>
  <si>
    <t>2.5 CY</t>
  </si>
  <si>
    <t>5.0 CY</t>
  </si>
  <si>
    <t>7.5 CY</t>
  </si>
  <si>
    <t>Bucket, Dragline</t>
  </si>
  <si>
    <t>2.0 CY</t>
  </si>
  <si>
    <t>Does not include Clamshell &amp; Dragline</t>
  </si>
  <si>
    <t>10 CY</t>
  </si>
  <si>
    <t>14 CY</t>
  </si>
  <si>
    <t>Excavator, Hydraulic</t>
  </si>
  <si>
    <t>Bucket Capacity</t>
  </si>
  <si>
    <t>0.5 CY</t>
  </si>
  <si>
    <t>Crawler, Truck &amp; Wheel. Includes bucket.</t>
  </si>
  <si>
    <t>1.5 CY</t>
  </si>
  <si>
    <t>to 265</t>
  </si>
  <si>
    <t>4.5 CY</t>
  </si>
  <si>
    <t>to 420</t>
  </si>
  <si>
    <t>to 650</t>
  </si>
  <si>
    <t>12 CY</t>
  </si>
  <si>
    <t>to 1000</t>
  </si>
  <si>
    <t>Excavator</t>
  </si>
  <si>
    <t>2007 model Gradall XL3100 III </t>
  </si>
  <si>
    <t>Excavator </t>
  </si>
  <si>
    <t>2003 model Gradall XL4100 III</t>
  </si>
  <si>
    <t>2006 model Gradall XL5100 </t>
  </si>
  <si>
    <t>Trowel, Concrete</t>
  </si>
  <si>
    <t>Diameter</t>
  </si>
  <si>
    <t>48 In</t>
  </si>
  <si>
    <t>to 12</t>
  </si>
  <si>
    <t>Fork Lift</t>
  </si>
  <si>
    <t>6,000 Lbs</t>
  </si>
  <si>
    <t>to 60</t>
  </si>
  <si>
    <t>12,000 Lbs</t>
  </si>
  <si>
    <t>18,000 Lbs</t>
  </si>
  <si>
    <t>to 140</t>
  </si>
  <si>
    <t>50,000 Lbs</t>
  </si>
  <si>
    <t>to 215</t>
  </si>
  <si>
    <t>Fork Lift  Material handler</t>
  </si>
  <si>
    <t> Diesel, CAT TH360B</t>
  </si>
  <si>
    <t> 6,600-11,500 gvwr lbs</t>
  </si>
  <si>
    <t>Fork Lift Material handler</t>
  </si>
  <si>
    <t>Diesel, CAT TH460B</t>
  </si>
  <si>
    <t>Fork Lift Material handler  </t>
  </si>
  <si>
    <t>Diesel, CAT TH560B</t>
  </si>
  <si>
    <t>Fork Lift Accessory  </t>
  </si>
  <si>
    <t>2003 ACS Paddle Fork</t>
  </si>
  <si>
    <t>Generator</t>
  </si>
  <si>
    <t>Prime Output</t>
  </si>
  <si>
    <t>5.5 KW</t>
  </si>
  <si>
    <t>16 KW</t>
  </si>
  <si>
    <t>to 25</t>
  </si>
  <si>
    <t>43 KW</t>
  </si>
  <si>
    <t>100 KW</t>
  </si>
  <si>
    <t>150 KW</t>
  </si>
  <si>
    <t>210 KW</t>
  </si>
  <si>
    <t>280 KW</t>
  </si>
  <si>
    <t>350 KW</t>
  </si>
  <si>
    <t>530 KW</t>
  </si>
  <si>
    <t>to 750</t>
  </si>
  <si>
    <t>710 KW</t>
  </si>
  <si>
    <t>1,100 KW</t>
  </si>
  <si>
    <t>to 2500</t>
  </si>
  <si>
    <t>Open</t>
  </si>
  <si>
    <t>2,500 KW</t>
  </si>
  <si>
    <t>to 3000</t>
  </si>
  <si>
    <t>1,000 KW</t>
  </si>
  <si>
    <t>to 1645</t>
  </si>
  <si>
    <t>Enclosed</t>
  </si>
  <si>
    <t>1,500 KW</t>
  </si>
  <si>
    <t>Generator  </t>
  </si>
  <si>
    <t>40 KW</t>
  </si>
  <si>
    <t>20 KW</t>
  </si>
  <si>
    <t>Graders</t>
  </si>
  <si>
    <t>Moldboard Size</t>
  </si>
  <si>
    <t>10 Ft</t>
  </si>
  <si>
    <t>Includes Rigid and Articulate equipment.</t>
  </si>
  <si>
    <t>12 Ft</t>
  </si>
  <si>
    <t>14 Ft</t>
  </si>
  <si>
    <t>to 225</t>
  </si>
  <si>
    <t>Hose, Discharge</t>
  </si>
  <si>
    <t>3 In</t>
  </si>
  <si>
    <t>Per 25 foot length. Includes couplings.</t>
  </si>
  <si>
    <t>4 In</t>
  </si>
  <si>
    <t>8 In</t>
  </si>
  <si>
    <t>Hose, Suction</t>
  </si>
  <si>
    <t>Loader, Crawler</t>
  </si>
  <si>
    <t>to 32</t>
  </si>
  <si>
    <t>Includes bucket.</t>
  </si>
  <si>
    <t>1 CY</t>
  </si>
  <si>
    <t>2 CY</t>
  </si>
  <si>
    <t>to 118</t>
  </si>
  <si>
    <t>3 CY</t>
  </si>
  <si>
    <t>to 178</t>
  </si>
  <si>
    <t>4 CY</t>
  </si>
  <si>
    <t>to 238</t>
  </si>
  <si>
    <t>Loader, Wheel</t>
  </si>
  <si>
    <t>to 38</t>
  </si>
  <si>
    <t>to 152</t>
  </si>
  <si>
    <t>5 CY</t>
  </si>
  <si>
    <t>6 CY</t>
  </si>
  <si>
    <t>to 305</t>
  </si>
  <si>
    <t>7 CY</t>
  </si>
  <si>
    <t>8 CY</t>
  </si>
  <si>
    <t>to 530</t>
  </si>
  <si>
    <t>Loader, Tractor, Wheel</t>
  </si>
  <si>
    <t>to 81</t>
  </si>
  <si>
    <t>Mixer, Concrete Portable</t>
  </si>
  <si>
    <t>Batching Capacity</t>
  </si>
  <si>
    <t>10 Cft</t>
  </si>
  <si>
    <t>12 Cft</t>
  </si>
  <si>
    <t>Mixer, Concrete, Trailer Mntd</t>
  </si>
  <si>
    <t>11 Cft</t>
  </si>
  <si>
    <t>16 Cft</t>
  </si>
  <si>
    <t>Breaker, Pavement Hand-Held</t>
  </si>
  <si>
    <t>Weight</t>
  </si>
  <si>
    <t>25~90 Lbs</t>
  </si>
  <si>
    <t>Breaker, Pavement</t>
  </si>
  <si>
    <t>to 70</t>
  </si>
  <si>
    <t>Spreader, Chip</t>
  </si>
  <si>
    <t>Spread Hopper Width</t>
  </si>
  <si>
    <t>12.5 Ft</t>
  </si>
  <si>
    <t>16.5 Ft</t>
  </si>
  <si>
    <t>Spreader, Chip, Mntd</t>
  </si>
  <si>
    <t>Hopper Size</t>
  </si>
  <si>
    <t>8 Ft</t>
  </si>
  <si>
    <t>Trailer &amp; truck mounted.</t>
  </si>
  <si>
    <t>Paver, Asphalt, Towed</t>
  </si>
  <si>
    <t>Does not include Prime Mover.</t>
  </si>
  <si>
    <t>Paver, Asphalt</t>
  </si>
  <si>
    <t>Includes wheel and crawler equipment.</t>
  </si>
  <si>
    <t>Pick-up, Asphalt</t>
  </si>
  <si>
    <t>to 275</t>
  </si>
  <si>
    <t>Striper</t>
  </si>
  <si>
    <t>Paint Capacity</t>
  </si>
  <si>
    <t>40 Gal</t>
  </si>
  <si>
    <t>to 22</t>
  </si>
  <si>
    <t>90 Gal</t>
  </si>
  <si>
    <t>120 Gal</t>
  </si>
  <si>
    <t>to 122</t>
  </si>
  <si>
    <t>Striper, Truck Mntd</t>
  </si>
  <si>
    <t>to 460</t>
  </si>
  <si>
    <t>Striper, Walk-behind</t>
  </si>
  <si>
    <t>12 Gal</t>
  </si>
  <si>
    <t>Paver accessory -Belt Extension</t>
  </si>
  <si>
    <t>2002 Leeboy</t>
  </si>
  <si>
    <t>crawler</t>
  </si>
  <si>
    <t>Plow, Snow, Grader Mntd</t>
  </si>
  <si>
    <t>Width</t>
  </si>
  <si>
    <t>to 10 Ft</t>
  </si>
  <si>
    <t>Include Grader for total cost</t>
  </si>
  <si>
    <t>to 14 Ft</t>
  </si>
  <si>
    <t>Plow, Truck Mntd</t>
  </si>
  <si>
    <t>to 15 Ft</t>
  </si>
  <si>
    <t>Include truck for total cost</t>
  </si>
  <si>
    <t>With leveling wing. Include truck for total cost</t>
  </si>
  <si>
    <t>Spreader, Sand</t>
  </si>
  <si>
    <t>Mounting</t>
  </si>
  <si>
    <t>Tailgate, Chassis</t>
  </si>
  <si>
    <t>Dump Body</t>
  </si>
  <si>
    <t>Truck (10yd)</t>
  </si>
  <si>
    <t>Spreader, Chemical</t>
  </si>
  <si>
    <t>to 4</t>
  </si>
  <si>
    <t>Pump -  Trash Pump</t>
  </si>
  <si>
    <t>10 MTC</t>
  </si>
  <si>
    <t>2" Pump</t>
  </si>
  <si>
    <t>to 7</t>
  </si>
  <si>
    <t>10,000 gph</t>
  </si>
  <si>
    <t>Pump</t>
  </si>
  <si>
    <t>Hoses not included.</t>
  </si>
  <si>
    <t>to 15</t>
  </si>
  <si>
    <t>to 40</t>
  </si>
  <si>
    <t>to 95</t>
  </si>
  <si>
    <t>Does not include Hoses.</t>
  </si>
  <si>
    <t>to 350</t>
  </si>
  <si>
    <t>Does not include Hoses.Diesel</t>
  </si>
  <si>
    <t>to 425</t>
  </si>
  <si>
    <t>to 575</t>
  </si>
  <si>
    <t>Aerial Lift, Truck Mntd</t>
  </si>
  <si>
    <t>Max. Platform Height</t>
  </si>
  <si>
    <t>Articulated and Telescoping.  Add this rate to truck rate for total lift and truck rate</t>
  </si>
  <si>
    <t>61 Ft</t>
  </si>
  <si>
    <t>80 Ft</t>
  </si>
  <si>
    <t>100 Ft</t>
  </si>
  <si>
    <t>Aerial Lift, Self-Propelled</t>
  </si>
  <si>
    <t>37 Ft</t>
  </si>
  <si>
    <t>Articulated, Telescoping, Scissor.</t>
  </si>
  <si>
    <t>60 Ft</t>
  </si>
  <si>
    <t>70 Ft</t>
  </si>
  <si>
    <t>125 Ft</t>
  </si>
  <si>
    <t>to 85</t>
  </si>
  <si>
    <t>Articulated and Telescoping.</t>
  </si>
  <si>
    <t>150 Ft</t>
  </si>
  <si>
    <t>I.C. Aerial Lift, Self-Propelled</t>
  </si>
  <si>
    <t>Max. Platform Height - 40 Ft</t>
  </si>
  <si>
    <t>75"x155"</t>
  </si>
  <si>
    <t>to 80</t>
  </si>
  <si>
    <t>2000 Lbs Capacity</t>
  </si>
  <si>
    <t>Crane, Truck Mntd</t>
  </si>
  <si>
    <t>Max. Lift Capacity</t>
  </si>
  <si>
    <t>24,000 Lbs</t>
  </si>
  <si>
    <t>Include truck rate for total cost</t>
  </si>
  <si>
    <t>36,000 Lbs</t>
  </si>
  <si>
    <t>60,000 Lbs</t>
  </si>
  <si>
    <t>Crane</t>
  </si>
  <si>
    <t>8 MT</t>
  </si>
  <si>
    <t>15 MT</t>
  </si>
  <si>
    <t>50 MT</t>
  </si>
  <si>
    <t>70 MT</t>
  </si>
  <si>
    <t>110 MT</t>
  </si>
  <si>
    <t>Saw, Concrete</t>
  </si>
  <si>
    <t>Blade Diameter</t>
  </si>
  <si>
    <t>14 In</t>
  </si>
  <si>
    <t>to 14</t>
  </si>
  <si>
    <t>26 In</t>
  </si>
  <si>
    <t>Saw, Rock</t>
  </si>
  <si>
    <t>Jackhammer (Dry)</t>
  </si>
  <si>
    <t>Weight Class</t>
  </si>
  <si>
    <t>25-45 Lbs</t>
  </si>
  <si>
    <t>Jackhammer (Wet)</t>
  </si>
  <si>
    <t>30-55 Lbs</t>
  </si>
  <si>
    <t>Scraper</t>
  </si>
  <si>
    <t>Scraper Capacity</t>
  </si>
  <si>
    <t>16 CY</t>
  </si>
  <si>
    <t>23 CY</t>
  </si>
  <si>
    <t>to 365</t>
  </si>
  <si>
    <t>34 CY</t>
  </si>
  <si>
    <t>to 475</t>
  </si>
  <si>
    <t>44 CY</t>
  </si>
  <si>
    <t>to 600</t>
  </si>
  <si>
    <t>Loader, Skid-Steer</t>
  </si>
  <si>
    <t>Operating Capacity</t>
  </si>
  <si>
    <t>1000 Lbs</t>
  </si>
  <si>
    <t>2000 Lbs</t>
  </si>
  <si>
    <t>3000 Lbs</t>
  </si>
  <si>
    <t>Snow Blower, Truck Mntd</t>
  </si>
  <si>
    <t>600 Tph</t>
  </si>
  <si>
    <t>Does not include truck</t>
  </si>
  <si>
    <t>1400 Tph</t>
  </si>
  <si>
    <t>2000 Tph</t>
  </si>
  <si>
    <t>to 340</t>
  </si>
  <si>
    <t>2500 Tph</t>
  </si>
  <si>
    <t>Snow Thrower, Walk Behind</t>
  </si>
  <si>
    <t>Cutting Width</t>
  </si>
  <si>
    <t>25 in</t>
  </si>
  <si>
    <t>60 in</t>
  </si>
  <si>
    <t>Snow Blower</t>
  </si>
  <si>
    <t>2,000 Tph</t>
  </si>
  <si>
    <t>2,500 Tph</t>
  </si>
  <si>
    <t>3,500 Tph</t>
  </si>
  <si>
    <t>Dust Control De-Ice Unit</t>
  </si>
  <si>
    <t>1300-2000 gal</t>
  </si>
  <si>
    <t>173"Lx98"Wx51"H</t>
  </si>
  <si>
    <t>Hydro Pump w/100' 1/2" hose</t>
  </si>
  <si>
    <t>hour </t>
  </si>
  <si>
    <t>Loader-Backhoe, Wheel</t>
  </si>
  <si>
    <t>Loader Bucket Capacity</t>
  </si>
  <si>
    <t>Loader and Backhoe Buckets included.</t>
  </si>
  <si>
    <t>1.75 CY</t>
  </si>
  <si>
    <t>to 115</t>
  </si>
  <si>
    <t>Distributor,  Asphalt</t>
  </si>
  <si>
    <t>Tank Capacity</t>
  </si>
  <si>
    <t>500 Gal</t>
  </si>
  <si>
    <t>Trailer Mounted. Includes burners, insulated tank, and circulating spray bar.</t>
  </si>
  <si>
    <t>1000 Gal</t>
  </si>
  <si>
    <t>Truck Mounted. Includes burners, insulated tank, and circulating spray bar.  Include truck rate.</t>
  </si>
  <si>
    <t>4000 Gal</t>
  </si>
  <si>
    <t>Distributor</t>
  </si>
  <si>
    <t>ETNYRE Oil Distributor Model - PB348</t>
  </si>
  <si>
    <t>Distributor </t>
  </si>
  <si>
    <t> ETNYRE Quad Chip Spreader</t>
  </si>
  <si>
    <t>Trailer, Dump</t>
  </si>
  <si>
    <t>20 CY</t>
  </si>
  <si>
    <t>30 CY</t>
  </si>
  <si>
    <t>Trailer, Equipment</t>
  </si>
  <si>
    <t>30 Tons</t>
  </si>
  <si>
    <t>40 Tons</t>
  </si>
  <si>
    <t>60 Tons</t>
  </si>
  <si>
    <t>120 Tons</t>
  </si>
  <si>
    <t>Trailer, Water</t>
  </si>
  <si>
    <t>Includes a centrifugal pump with sump and a rear spraybar.</t>
  </si>
  <si>
    <t>6000 Gal</t>
  </si>
  <si>
    <t>10000 Gal</t>
  </si>
  <si>
    <t>14000 Gal</t>
  </si>
  <si>
    <t>Truck- Water Tanker  </t>
  </si>
  <si>
    <t>1000 gal. tank</t>
  </si>
  <si>
    <t>Tub Grinder</t>
  </si>
  <si>
    <t>to 440</t>
  </si>
  <si>
    <t>to 630</t>
  </si>
  <si>
    <t>to 760</t>
  </si>
  <si>
    <t>Vermeer Horizontal Grinder </t>
  </si>
  <si>
    <t> model HG6000</t>
  </si>
  <si>
    <t>Chain Craw </t>
  </si>
  <si>
    <t>Stump Grinder </t>
  </si>
  <si>
    <t>1988 Vermeer SC-112</t>
  </si>
  <si>
    <t>Stump Grinder</t>
  </si>
  <si>
    <t>24" grinding wheel</t>
  </si>
  <si>
    <t>Sprayer, Seed</t>
  </si>
  <si>
    <t>Working Capacity</t>
  </si>
  <si>
    <t>750 Gal</t>
  </si>
  <si>
    <t>Trailer &amp; truck mounted.  Does not include Prime Mover.</t>
  </si>
  <si>
    <t>1250 Gal</t>
  </si>
  <si>
    <t>3500 Gal</t>
  </si>
  <si>
    <t>Mulcher, Trailer Mntd</t>
  </si>
  <si>
    <t>7 TPH</t>
  </si>
  <si>
    <t>10 TPH</t>
  </si>
  <si>
    <t>20 TPH</t>
  </si>
  <si>
    <t>to 120</t>
  </si>
  <si>
    <t>Scraper  </t>
  </si>
  <si>
    <t>Soil Recycler WR 2400</t>
  </si>
  <si>
    <t>w 317 gal fuel tank</t>
  </si>
  <si>
    <t>Trailer </t>
  </si>
  <si>
    <t>Double Belly Bottom-dump Trailer</t>
  </si>
  <si>
    <t>350-400</t>
  </si>
  <si>
    <t>Rake</t>
  </si>
  <si>
    <t> Barber Beach Sand Rake 600HDr, towed</t>
  </si>
  <si>
    <t>Chipper    </t>
  </si>
  <si>
    <t>Wildcat 626 Cougar Trommel Screen chipper w belt</t>
  </si>
  <si>
    <t>Trailer, Office</t>
  </si>
  <si>
    <t>Trailer Size</t>
  </si>
  <si>
    <t>8' x 24'</t>
  </si>
  <si>
    <t>8' x 32'</t>
  </si>
  <si>
    <t>10' x 32'</t>
  </si>
  <si>
    <t>Trailer</t>
  </si>
  <si>
    <t> Haz-Mat Equipment trailer    </t>
  </si>
  <si>
    <t>Trailer, Covered Utility Trailer </t>
  </si>
  <si>
    <t>(7’ X  16’)</t>
  </si>
  <si>
    <t>7' x 16'</t>
  </si>
  <si>
    <t>Trailer, Dodge Ram</t>
  </si>
  <si>
    <t> 8' x 24' shower trailer- 12 showers</t>
  </si>
  <si>
    <t>Trailer, Dodge </t>
  </si>
  <si>
    <t>32’ flatbed water </t>
  </si>
  <si>
    <t>Trencher</t>
  </si>
  <si>
    <t>Walk-behind, Crawler &amp; Wheel Mounted. Chain and Wheel.</t>
  </si>
  <si>
    <t>Trencher accessories </t>
  </si>
  <si>
    <t>2008 Griswold Trenchbox</t>
  </si>
  <si>
    <t>Plow, Cable</t>
  </si>
  <si>
    <t>Plow Depth</t>
  </si>
  <si>
    <t>24 in</t>
  </si>
  <si>
    <t>36 in</t>
  </si>
  <si>
    <t>48 in</t>
  </si>
  <si>
    <t>Derrick, Hydraulic Digger</t>
  </si>
  <si>
    <t>Max. Boom Length</t>
  </si>
  <si>
    <t>Includes hydraulic pole alignment attachment.  Include truck rate</t>
  </si>
  <si>
    <t>90 Ft</t>
  </si>
  <si>
    <t>Truck, Concrete Mixer</t>
  </si>
  <si>
    <t>Mixer Capacity</t>
  </si>
  <si>
    <t>13 CY</t>
  </si>
  <si>
    <t>Truck, Fire</t>
  </si>
  <si>
    <t> 100 Ft Ladder</t>
  </si>
  <si>
    <t>100Ft</t>
  </si>
  <si>
    <t>Pump Capacity</t>
  </si>
  <si>
    <t>1000 GPM</t>
  </si>
  <si>
    <t>1250 GPM</t>
  </si>
  <si>
    <t>1500 GPM</t>
  </si>
  <si>
    <t>2000 GPM</t>
  </si>
  <si>
    <t>Truck, Fire Ladder</t>
  </si>
  <si>
    <t>Ladder length</t>
  </si>
  <si>
    <t>75 FT</t>
  </si>
  <si>
    <t>150 FT</t>
  </si>
  <si>
    <t>No Ladder</t>
  </si>
  <si>
    <t>Rescure Equipment</t>
  </si>
  <si>
    <t>Truck, Flatbed</t>
  </si>
  <si>
    <t>Maximum Gvw</t>
  </si>
  <si>
    <t>15000 Lbs</t>
  </si>
  <si>
    <t>25000 Lbs</t>
  </si>
  <si>
    <t>30000 Lbs</t>
  </si>
  <si>
    <t>45000 Lbs</t>
  </si>
  <si>
    <t>Trailer, semi </t>
  </si>
  <si>
    <t>48ft to 53ft, Flat-bed or Enclosed, freight, two axle</t>
  </si>
  <si>
    <t>50,000+ gvwr</t>
  </si>
  <si>
    <t>Real dump</t>
  </si>
  <si>
    <t>21 CY</t>
  </si>
  <si>
    <t> 28ft, single axle, freight</t>
  </si>
  <si>
    <t>25,000 gvwr</t>
  </si>
  <si>
    <t>Flat bed utility trailer</t>
  </si>
  <si>
    <t>6 ton</t>
  </si>
  <si>
    <t>Cleaner, Sewer/Catch Basin</t>
  </si>
  <si>
    <t>Hopper Capacity</t>
  </si>
  <si>
    <t>Truck Mounted.</t>
  </si>
  <si>
    <t>Vactor (Mud Dog)</t>
  </si>
  <si>
    <t>Industrial Hydro Excavator</t>
  </si>
  <si>
    <t>Truck, Hydro Vac</t>
  </si>
  <si>
    <t>Model LP555DT</t>
  </si>
  <si>
    <t>Leaf Vac  </t>
  </si>
  <si>
    <t>Tow by Truck 22,000 cfm capacity</t>
  </si>
  <si>
    <t>Truck, Vacuum</t>
  </si>
  <si>
    <t> 60,000 GVW</t>
  </si>
  <si>
    <t>Litter Picker</t>
  </si>
  <si>
    <t>model 2007 Barber including Tractor</t>
  </si>
  <si>
    <t>towed by tractor</t>
  </si>
  <si>
    <t>Truck, Dump</t>
  </si>
  <si>
    <t>Struck Capacity</t>
  </si>
  <si>
    <t>to 220</t>
  </si>
  <si>
    <t>to 320</t>
  </si>
  <si>
    <t>18 CY</t>
  </si>
  <si>
    <t>Truck, Dump, Off Highway</t>
  </si>
  <si>
    <t>28 CY</t>
  </si>
  <si>
    <t>to 450</t>
  </si>
  <si>
    <t>Truck, Garbage</t>
  </si>
  <si>
    <t>25 CY</t>
  </si>
  <si>
    <t>to 255</t>
  </si>
  <si>
    <t>32 CY</t>
  </si>
  <si>
    <t>to 325</t>
  </si>
  <si>
    <t>E-BAM Services</t>
  </si>
  <si>
    <t>Enviroental Beta Attenuation Air Monitor</t>
  </si>
  <si>
    <t>Powered by Solar System</t>
  </si>
  <si>
    <t>Attenuator, safety  </t>
  </si>
  <si>
    <t>that can stop a vehicle at 60 mph</t>
  </si>
  <si>
    <t>Truck, Attenuator  </t>
  </si>
  <si>
    <t>2004 Truck Mounted for 60 mph</t>
  </si>
  <si>
    <t>Truck, tow </t>
  </si>
  <si>
    <t>1987 Chevy Kodiak 70</t>
  </si>
  <si>
    <t>Van, Custom </t>
  </si>
  <si>
    <t>Special Service Canteen Truck</t>
  </si>
  <si>
    <t>Van, step   </t>
  </si>
  <si>
    <t>model MT10FD  </t>
  </si>
  <si>
    <t>Van-up to 15 passenger</t>
  </si>
  <si>
    <t> light duty, class 1</t>
  </si>
  <si>
    <t>225-300</t>
  </si>
  <si>
    <t>Van-up to 15 passenger  </t>
  </si>
  <si>
    <t> light duty, class 2</t>
  </si>
  <si>
    <t>Van-cargo  </t>
  </si>
  <si>
    <t>light duty, class 1 </t>
  </si>
  <si>
    <t>225 - 300 </t>
  </si>
  <si>
    <t>Vehicle, Small</t>
  </si>
  <si>
    <t>Vehicle, Recreational</t>
  </si>
  <si>
    <t>Golf Cart</t>
  </si>
  <si>
    <t>2 person</t>
  </si>
  <si>
    <t>Vibrator, Concrete</t>
  </si>
  <si>
    <t>Welder, Portable</t>
  </si>
  <si>
    <t>to 16</t>
  </si>
  <si>
    <t>Includes ground cable and lead cable.</t>
  </si>
  <si>
    <t>to 34</t>
  </si>
  <si>
    <t>Truck, Water</t>
  </si>
  <si>
    <t>2500 Gal</t>
  </si>
  <si>
    <t>Include pump and rear spray system.</t>
  </si>
  <si>
    <t>Dumpster &amp; Roll off truck</t>
  </si>
  <si>
    <t>30 yds Dumpster</t>
  </si>
  <si>
    <t>Each removal &amp; Dumping</t>
  </si>
  <si>
    <t>EA</t>
  </si>
  <si>
    <t>Truck, Tractor </t>
  </si>
  <si>
    <t>1997 Freightliner F120</t>
  </si>
  <si>
    <t>Truck, Tractor</t>
  </si>
  <si>
    <t>4 x 2</t>
  </si>
  <si>
    <t>25000 lbs</t>
  </si>
  <si>
    <t>35000 lbs</t>
  </si>
  <si>
    <t>to 330</t>
  </si>
  <si>
    <t>6 x 2</t>
  </si>
  <si>
    <t>45000 lbs</t>
  </si>
  <si>
    <t>Truck, freight</t>
  </si>
  <si>
    <t>enclosed w/lift gate. Medium duty class 5</t>
  </si>
  <si>
    <t>gvwr 16000-19500 Lbs</t>
  </si>
  <si>
    <t>Truck, backhoe carrier</t>
  </si>
  <si>
    <t> three axle, class 8, heavy duty</t>
  </si>
  <si>
    <t>over 33000Lbs</t>
  </si>
  <si>
    <t> enclosed w/lift gate. Heavy duty, class </t>
  </si>
  <si>
    <t>7, 26,001 to 33,000 lbs gvwr</t>
  </si>
  <si>
    <t>Truck</t>
  </si>
  <si>
    <t> tilt and roll-back, two axle, class 7 heavy duty, </t>
  </si>
  <si>
    <t>to 33,000 gvwr </t>
  </si>
  <si>
    <t>Truck, </t>
  </si>
  <si>
    <t>tilt and roll back, three axle. class 8 heavy duty</t>
  </si>
  <si>
    <t>over 33,001+ gvwr</t>
  </si>
  <si>
    <t>Truck, Pickup</t>
  </si>
  <si>
    <t>When transporting people.</t>
  </si>
  <si>
    <t>½ ton</t>
  </si>
  <si>
    <t>1 ton</t>
  </si>
  <si>
    <t>1¼ ton</t>
  </si>
  <si>
    <t>1½ ton</t>
  </si>
  <si>
    <t>1¾ ton</t>
  </si>
  <si>
    <t>Truck, Pickup </t>
  </si>
  <si>
    <t>3/4-ton Pickup Truck </t>
  </si>
  <si>
    <t>Skidder accessory  </t>
  </si>
  <si>
    <t>2005 JCB Grapple Claw</t>
  </si>
  <si>
    <t>Forklift, accessory </t>
  </si>
  <si>
    <t>2005 ACS Grapple Bucket</t>
  </si>
  <si>
    <t>Truck,  Loader </t>
  </si>
  <si>
    <t>Debris/Log  (Knuckleboom Loader/Truck)</t>
  </si>
  <si>
    <t>Chipper- Wood Recycler</t>
  </si>
  <si>
    <t> Cat 16 engine</t>
  </si>
  <si>
    <t>model Cat 525B</t>
  </si>
  <si>
    <t>up to 160</t>
  </si>
  <si>
    <t>40K lbs- model Cat  525C</t>
  </si>
  <si>
    <t>161 and up</t>
  </si>
  <si>
    <t>Truck, service </t>
  </si>
  <si>
    <t>up to 26,000 gvwr</t>
  </si>
  <si>
    <t>215-225</t>
  </si>
  <si>
    <t>Field Maintenance Services</t>
  </si>
  <si>
    <t>Truck, fuel</t>
  </si>
  <si>
    <t>2009 International 1,800 gal. storage tank</t>
  </si>
  <si>
    <t>Mobile Command Trailer </t>
  </si>
  <si>
    <t>(8’ X 28’) with 7.5 KW Generator</t>
  </si>
  <si>
    <t>28' X 8'</t>
  </si>
  <si>
    <t>Mobile Response Trailer</t>
  </si>
  <si>
    <t> (8’ X 31’) with 4.5 KW Generator?</t>
  </si>
  <si>
    <t>Mobile Command Center</t>
  </si>
  <si>
    <t>(unified) (RV) Ulitimaster MP-35 </t>
  </si>
  <si>
    <t>43 Ft Long w/Generator </t>
  </si>
  <si>
    <t>Mobile Command Post Vehicle   </t>
  </si>
  <si>
    <t>(RV) (In- Motion) </t>
  </si>
  <si>
    <t>22-Ft Long</t>
  </si>
  <si>
    <t>Mobile Command Post Vehicle </t>
  </si>
  <si>
    <t> (RV) (Stationary)  w/9.6 KW Generator</t>
  </si>
  <si>
    <t>Mobile Command Center (Trailer) </t>
  </si>
  <si>
    <t>48'x8'</t>
  </si>
  <si>
    <t>Mobile Command Center (Trailer)    </t>
  </si>
  <si>
    <t>48'x8' When being Moved w/Truck Tractor</t>
  </si>
  <si>
    <t>48' x 8'</t>
  </si>
  <si>
    <t>Mobile Command Center </t>
  </si>
  <si>
    <t>43'x8.5' x 13.5'H with self 30kw Generator</t>
  </si>
  <si>
    <t> 2007-Freightliner MT-55, (RV)</t>
  </si>
  <si>
    <t>Mobile Command Van   </t>
  </si>
  <si>
    <t>1990- Ford Econoline- Communication Van</t>
  </si>
  <si>
    <t>Mobile Command Center  </t>
  </si>
  <si>
    <t>47.5' X 8.75 Fully Equip' (In motion) (RV)</t>
  </si>
  <si>
    <t>47.5' X 8.75 Fully Equip' (Stationary)</t>
  </si>
  <si>
    <t>Mobile Command Vehicle  </t>
  </si>
  <si>
    <t>Fully Equip RV in Motion</t>
  </si>
  <si>
    <t>53' X 8.75'</t>
  </si>
  <si>
    <t> 480-550</t>
  </si>
  <si>
    <t>Light Tower </t>
  </si>
  <si>
    <t>Terex/Amida AL 4000.  with (4) 500 watt lights </t>
  </si>
  <si>
    <t>w/10kw power unit   </t>
  </si>
  <si>
    <t>Light Tower  </t>
  </si>
  <si>
    <t>2004 Allmand</t>
  </si>
  <si>
    <t>SandBagger Machine   </t>
  </si>
  <si>
    <t> (Spider) automatic</t>
  </si>
  <si>
    <t>Helicopter  </t>
  </si>
  <si>
    <t>OH58 KIOWA (Military) is the same as “Bell-206B3</t>
  </si>
  <si>
    <t>OH58 KIOWA (Military) is the same as “Bell-206BR</t>
  </si>
  <si>
    <t>Helicopter</t>
  </si>
  <si>
    <t> model Bell 206L3 Jet Range Helicopter</t>
  </si>
  <si>
    <t>Helicopter </t>
  </si>
  <si>
    <t>model Bell 206L1 Long Range</t>
  </si>
  <si>
    <t>model Bell 206LT Long Range Twinranger</t>
  </si>
  <si>
    <t>model Bell 407 EMS- Ambulance</t>
  </si>
  <si>
    <t>Fixed wing </t>
  </si>
  <si>
    <t>model Navajo PA31 </t>
  </si>
  <si>
    <t>Navajo Chieftn twin engine</t>
  </si>
  <si>
    <t>Sikorsky Helicopter</t>
  </si>
  <si>
    <t> model UH-60 (Blackhawk) medium lift </t>
  </si>
  <si>
    <t>Sams as S-70C Fire Fighting Helicopter</t>
  </si>
  <si>
    <t>model UH-A (Blackhawk) medium lift</t>
  </si>
  <si>
    <t>Fire Fighting Helicopter</t>
  </si>
  <si>
    <t>model CH-47 (Chinook) heavy lift</t>
  </si>
  <si>
    <t>Helicopter- light utility </t>
  </si>
  <si>
    <t>model  Bell 407 - 7 seater</t>
  </si>
  <si>
    <t>modle Bell 206L- 7 seater</t>
  </si>
  <si>
    <t>model BellOH58 KIOWA Mil= Bell-206</t>
  </si>
  <si>
    <t>Blackhawk King Air B200XP61</t>
  </si>
  <si>
    <t>Cessna Helicopter</t>
  </si>
  <si>
    <t>Blackhawk Caravan XP42 A</t>
  </si>
  <si>
    <t>Beechcraft Helicopter</t>
  </si>
  <si>
    <t>Blackhawk King Air C90 XP135 A</t>
  </si>
  <si>
    <t>Aerostar Helicopter</t>
  </si>
  <si>
    <t>Aerostar 601P</t>
  </si>
  <si>
    <t>Wire Puller (Machine)</t>
  </si>
  <si>
    <t>Overhead Wire Pulling Machine</t>
  </si>
  <si>
    <t>Overhead/underdround Wire Pulling Machine</t>
  </si>
  <si>
    <t>Wire Tensioning Machine </t>
  </si>
  <si>
    <t>3000 Lbs </t>
  </si>
  <si>
    <t>Overhead Wire tensioning Machine</t>
  </si>
  <si>
    <t>REG: Regular Hours Worked
OT: Overtime Hours worked
DO NOT ENTER THE SAME EMPLOYEE ON MULTIPLE ROWS
Employee Name / Job Classification</t>
  </si>
  <si>
    <t>CDBG Total Cost</t>
  </si>
  <si>
    <t xml:space="preserve">-The forms consists of the following tabs found at the bottom of the spreadsheet: Personnel Master (where all Force Account Employees must be identified, Equipment Master (where all Force Account equipment must be identified) and Time Sheet (where all personnel and equipment costs must be tallied).
-Yellow shaded cells allow user input, all other cells are locked or auto-calculate.
-The Personnel and Equipment Master tabs must be completed prior to completion of The Time Sheet tab.
-Upon completion of The Personnel and Equipment Master tabs, hours worked and equipment used can be                                                                                                                                                                                                                                       entered on The Time Sheet tab on a monthly basis.
</t>
  </si>
  <si>
    <t>Job Performed:</t>
  </si>
  <si>
    <t>Personnel Cost Calculation Sheet A800a</t>
  </si>
  <si>
    <t>Equipment Calculation Sheet A800b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</si>
</sst>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164" formatCode="#,##0.0000_);\(#,##0.0000\)"/>
    <numFmt numFmtId="165" formatCode="0.0"/>
    <numFmt numFmtId="166" formatCode="d"/>
    <numFmt numFmtId="167" formatCode="#,##0.0_);\(#,##0.0\)"/>
    <numFmt numFmtId="168" formatCode="mm/dd/yy;@"/>
    <numFmt numFmtId="169" formatCode="&quot;$&quot;#,##0.00"/>
  </numFmts>
  <fonts count="17" x14ac:knownFonts="1">
    <font>
      <sz val="11"/>
      <color theme="1"/>
      <name val="Calibri"/>
      <family val="2"/>
      <scheme val="minor"/>
    </font>
    <font>
      <sz val="10"/>
      <color theme="1"/>
      <name val="Calibri"/>
      <family val="2"/>
      <scheme val="minor"/>
    </font>
    <font>
      <b/>
      <sz val="10"/>
      <color theme="1"/>
      <name val="Calibri"/>
      <family val="2"/>
      <scheme val="minor"/>
    </font>
    <font>
      <b/>
      <sz val="16"/>
      <name val="Calibri"/>
      <family val="2"/>
      <scheme val="minor"/>
    </font>
    <font>
      <sz val="10"/>
      <name val="Calibri"/>
      <family val="2"/>
      <scheme val="minor"/>
    </font>
    <font>
      <b/>
      <sz val="10"/>
      <name val="Calibri"/>
      <family val="2"/>
      <scheme val="minor"/>
    </font>
    <font>
      <sz val="8"/>
      <name val="Calibri"/>
      <family val="2"/>
      <scheme val="minor"/>
    </font>
    <font>
      <b/>
      <sz val="9"/>
      <name val="Calibri"/>
      <family val="2"/>
      <scheme val="minor"/>
    </font>
    <font>
      <sz val="9"/>
      <name val="Calibri"/>
      <family val="2"/>
      <scheme val="minor"/>
    </font>
    <font>
      <sz val="11"/>
      <name val="Calibri"/>
      <family val="2"/>
      <scheme val="minor"/>
    </font>
    <font>
      <sz val="16"/>
      <color theme="1"/>
      <name val="Calibri"/>
      <family val="2"/>
      <scheme val="minor"/>
    </font>
    <font>
      <sz val="11"/>
      <color theme="1"/>
      <name val="Calibri"/>
      <family val="2"/>
      <scheme val="minor"/>
    </font>
    <font>
      <b/>
      <sz val="16"/>
      <color theme="1"/>
      <name val="Calibri"/>
      <family val="2"/>
      <scheme val="minor"/>
    </font>
    <font>
      <b/>
      <sz val="8"/>
      <name val="Calibri"/>
      <family val="2"/>
      <scheme val="minor"/>
    </font>
    <font>
      <sz val="9"/>
      <color indexed="81"/>
      <name val="Tahoma"/>
      <family val="2"/>
    </font>
    <font>
      <b/>
      <sz val="9"/>
      <color indexed="81"/>
      <name val="Tahoma"/>
      <family val="2"/>
    </font>
    <font>
      <b/>
      <sz val="13"/>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65"/>
        <bgColor indexed="64"/>
      </patternFill>
    </fill>
    <fill>
      <patternFill patternType="solid">
        <fgColor theme="0" tint="-0.14999847407452621"/>
        <bgColor indexed="64"/>
      </patternFill>
    </fill>
    <fill>
      <patternFill patternType="solid">
        <fgColor indexed="26"/>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4.9989318521683403E-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344">
    <xf numFmtId="0" fontId="0" fillId="0" borderId="0" xfId="0"/>
    <xf numFmtId="1" fontId="1" fillId="0" borderId="0" xfId="0" applyNumberFormat="1" applyFont="1" applyAlignment="1">
      <alignment horizontal="right"/>
    </xf>
    <xf numFmtId="0" fontId="1" fillId="0" borderId="0" xfId="0" applyFont="1"/>
    <xf numFmtId="0" fontId="1" fillId="0" borderId="0" xfId="0" applyFont="1" applyAlignment="1">
      <alignment horizontal="center"/>
    </xf>
    <xf numFmtId="0" fontId="3" fillId="8" borderId="35" xfId="0" applyFont="1" applyFill="1" applyBorder="1" applyAlignment="1">
      <alignment horizontal="center" vertical="center"/>
    </xf>
    <xf numFmtId="0" fontId="4" fillId="2" borderId="0" xfId="0" applyFont="1" applyFill="1"/>
    <xf numFmtId="7" fontId="7" fillId="8" borderId="2" xfId="0" applyNumberFormat="1" applyFont="1" applyFill="1" applyBorder="1" applyAlignment="1">
      <alignment vertical="center" shrinkToFit="1"/>
    </xf>
    <xf numFmtId="0" fontId="9" fillId="2" borderId="0" xfId="0" applyFont="1" applyFill="1"/>
    <xf numFmtId="7" fontId="7" fillId="8" borderId="0" xfId="0" applyNumberFormat="1" applyFont="1" applyFill="1" applyBorder="1" applyAlignment="1">
      <alignment vertical="center" shrinkToFit="1"/>
    </xf>
    <xf numFmtId="0" fontId="8" fillId="0" borderId="0" xfId="0" applyFont="1" applyFill="1" applyBorder="1" applyAlignment="1" applyProtection="1">
      <alignment vertical="center" wrapText="1"/>
    </xf>
    <xf numFmtId="0" fontId="8" fillId="0" borderId="33" xfId="0" applyFont="1" applyFill="1" applyBorder="1" applyAlignment="1" applyProtection="1">
      <alignment vertical="center" wrapText="1"/>
    </xf>
    <xf numFmtId="0" fontId="7" fillId="8" borderId="5" xfId="0" applyFont="1" applyFill="1" applyBorder="1" applyAlignment="1">
      <alignment horizontal="center" vertical="center" wrapText="1"/>
    </xf>
    <xf numFmtId="166" fontId="7" fillId="0" borderId="28" xfId="0" applyNumberFormat="1" applyFont="1" applyFill="1" applyBorder="1" applyAlignment="1" applyProtection="1">
      <alignment horizontal="center" vertical="center"/>
    </xf>
    <xf numFmtId="166" fontId="7" fillId="4" borderId="28" xfId="0" applyNumberFormat="1" applyFont="1" applyFill="1" applyBorder="1" applyAlignment="1" applyProtection="1">
      <alignment horizontal="center" vertical="center"/>
    </xf>
    <xf numFmtId="0" fontId="8" fillId="3" borderId="19" xfId="0" applyFont="1" applyFill="1" applyBorder="1" applyAlignment="1" applyProtection="1">
      <alignment horizontal="center" vertical="center" wrapText="1"/>
    </xf>
    <xf numFmtId="165" fontId="8" fillId="0" borderId="19" xfId="0" applyNumberFormat="1" applyFont="1" applyFill="1" applyBorder="1" applyAlignment="1" applyProtection="1">
      <alignment shrinkToFit="1"/>
      <protection locked="0"/>
    </xf>
    <xf numFmtId="0" fontId="8" fillId="2" borderId="40" xfId="0" applyFont="1" applyFill="1" applyBorder="1" applyAlignment="1">
      <alignment horizontal="center"/>
    </xf>
    <xf numFmtId="44" fontId="8" fillId="8" borderId="0" xfId="0" applyNumberFormat="1" applyFont="1" applyFill="1" applyBorder="1" applyAlignment="1">
      <alignment shrinkToFit="1"/>
    </xf>
    <xf numFmtId="0" fontId="8" fillId="2" borderId="0" xfId="0" applyFont="1" applyFill="1" applyAlignment="1">
      <alignment horizontal="center"/>
    </xf>
    <xf numFmtId="0" fontId="0" fillId="0" borderId="0" xfId="0" applyAlignment="1">
      <alignment horizont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4" fillId="2" borderId="0" xfId="0" applyFont="1" applyFill="1" applyAlignment="1">
      <alignment horizontal="center"/>
    </xf>
    <xf numFmtId="0" fontId="4" fillId="8" borderId="0" xfId="0" applyFont="1" applyFill="1"/>
    <xf numFmtId="165" fontId="8" fillId="6" borderId="48" xfId="0" applyNumberFormat="1" applyFont="1" applyFill="1" applyBorder="1" applyAlignment="1" applyProtection="1">
      <alignment horizontal="center" shrinkToFit="1"/>
      <protection locked="0"/>
    </xf>
    <xf numFmtId="165" fontId="8" fillId="6" borderId="17" xfId="0" applyNumberFormat="1" applyFont="1" applyFill="1" applyBorder="1" applyAlignment="1" applyProtection="1">
      <alignment horizontal="center" shrinkToFit="1"/>
      <protection locked="0"/>
    </xf>
    <xf numFmtId="0" fontId="8" fillId="2" borderId="18" xfId="0" applyFont="1" applyFill="1" applyBorder="1" applyAlignment="1">
      <alignment horizontal="center"/>
    </xf>
    <xf numFmtId="0" fontId="8" fillId="3" borderId="19" xfId="0" applyFont="1" applyFill="1" applyBorder="1" applyAlignment="1">
      <alignment horizontal="left" vertical="center" wrapText="1"/>
    </xf>
    <xf numFmtId="0" fontId="8" fillId="0" borderId="50" xfId="0" applyFont="1" applyFill="1" applyBorder="1" applyAlignment="1">
      <alignment horizontal="center"/>
    </xf>
    <xf numFmtId="0" fontId="8" fillId="0" borderId="41" xfId="0" applyFont="1" applyFill="1" applyBorder="1" applyAlignment="1" applyProtection="1">
      <alignment horizontal="left" vertical="center" wrapText="1"/>
      <protection locked="0"/>
    </xf>
    <xf numFmtId="0" fontId="8" fillId="0" borderId="41" xfId="0" applyFont="1" applyFill="1" applyBorder="1" applyAlignment="1" applyProtection="1">
      <alignment vertical="center" wrapText="1"/>
      <protection locked="0"/>
    </xf>
    <xf numFmtId="0" fontId="8" fillId="0" borderId="48" xfId="0" applyFont="1" applyFill="1" applyBorder="1" applyAlignment="1" applyProtection="1">
      <alignment horizontal="left" vertical="center" wrapText="1"/>
      <protection locked="0"/>
    </xf>
    <xf numFmtId="0" fontId="8" fillId="0" borderId="17" xfId="0" applyFont="1" applyFill="1" applyBorder="1" applyAlignment="1" applyProtection="1">
      <alignment horizontal="left" vertical="center" wrapText="1"/>
      <protection locked="0"/>
    </xf>
    <xf numFmtId="165" fontId="8" fillId="6" borderId="48" xfId="0" applyNumberFormat="1" applyFont="1" applyFill="1" applyBorder="1" applyAlignment="1" applyProtection="1">
      <alignment horizontal="center" shrinkToFit="1"/>
    </xf>
    <xf numFmtId="165" fontId="8" fillId="6" borderId="17" xfId="0" applyNumberFormat="1" applyFont="1" applyFill="1" applyBorder="1" applyAlignment="1" applyProtection="1">
      <alignment horizontal="center" shrinkToFit="1"/>
    </xf>
    <xf numFmtId="0" fontId="1" fillId="7" borderId="0" xfId="0" applyFont="1" applyFill="1" applyBorder="1" applyAlignment="1">
      <alignment horizontal="center" wrapText="1"/>
    </xf>
    <xf numFmtId="0" fontId="1" fillId="5" borderId="0" xfId="0" applyFont="1" applyFill="1" applyBorder="1" applyAlignment="1">
      <alignment horizontal="center" wrapText="1"/>
    </xf>
    <xf numFmtId="0" fontId="8" fillId="0" borderId="49" xfId="0" applyFont="1" applyFill="1" applyBorder="1" applyAlignment="1" applyProtection="1">
      <alignment horizontal="center" vertical="center" wrapText="1"/>
    </xf>
    <xf numFmtId="165" fontId="8" fillId="0" borderId="19" xfId="0" applyNumberFormat="1" applyFont="1" applyFill="1" applyBorder="1" applyAlignment="1" applyProtection="1">
      <alignment horizontal="center" shrinkToFit="1"/>
      <protection locked="0"/>
    </xf>
    <xf numFmtId="165" fontId="8" fillId="0" borderId="27" xfId="0" applyNumberFormat="1" applyFont="1" applyFill="1" applyBorder="1" applyAlignment="1" applyProtection="1">
      <alignment horizontal="center" shrinkToFit="1"/>
      <protection locked="0"/>
    </xf>
    <xf numFmtId="165" fontId="8" fillId="0" borderId="27" xfId="0" applyNumberFormat="1" applyFont="1" applyFill="1" applyBorder="1" applyAlignment="1" applyProtection="1">
      <alignment shrinkToFit="1"/>
      <protection locked="0"/>
    </xf>
    <xf numFmtId="0" fontId="6" fillId="0" borderId="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166" fontId="7" fillId="0" borderId="42" xfId="0" applyNumberFormat="1" applyFont="1" applyFill="1" applyBorder="1" applyAlignment="1" applyProtection="1">
      <alignment horizontal="center" vertical="center"/>
    </xf>
    <xf numFmtId="166" fontId="7" fillId="0" borderId="32" xfId="0" applyNumberFormat="1" applyFont="1" applyFill="1" applyBorder="1" applyAlignment="1" applyProtection="1">
      <alignment horizontal="center" vertical="center"/>
    </xf>
    <xf numFmtId="166" fontId="7" fillId="0" borderId="56" xfId="0" applyNumberFormat="1" applyFont="1" applyFill="1" applyBorder="1" applyAlignment="1" applyProtection="1">
      <alignment horizontal="center" vertical="center"/>
    </xf>
    <xf numFmtId="0" fontId="1" fillId="5" borderId="21" xfId="0" applyFont="1" applyFill="1" applyBorder="1" applyAlignment="1">
      <alignment horizontal="center" wrapText="1"/>
    </xf>
    <xf numFmtId="0" fontId="1" fillId="5" borderId="22" xfId="0" applyFont="1" applyFill="1" applyBorder="1" applyAlignment="1">
      <alignment horizontal="center" wrapText="1"/>
    </xf>
    <xf numFmtId="166" fontId="7" fillId="0" borderId="39" xfId="0" applyNumberFormat="1" applyFont="1" applyFill="1" applyBorder="1" applyAlignment="1" applyProtection="1">
      <alignment horizontal="center" vertical="center"/>
    </xf>
    <xf numFmtId="44" fontId="8" fillId="8" borderId="7" xfId="0" applyNumberFormat="1" applyFont="1" applyFill="1" applyBorder="1" applyAlignment="1">
      <alignment shrinkToFit="1"/>
    </xf>
    <xf numFmtId="0" fontId="8" fillId="0" borderId="27" xfId="0" applyFont="1" applyFill="1" applyBorder="1" applyAlignment="1" applyProtection="1">
      <alignment horizontal="left" vertical="center" wrapText="1"/>
      <protection locked="0"/>
    </xf>
    <xf numFmtId="0" fontId="8" fillId="0" borderId="27" xfId="0" applyFont="1" applyFill="1" applyBorder="1" applyAlignment="1" applyProtection="1">
      <alignment vertical="center" wrapText="1"/>
      <protection locked="0"/>
    </xf>
    <xf numFmtId="0" fontId="8" fillId="0" borderId="25" xfId="0" applyFont="1" applyFill="1" applyBorder="1" applyAlignment="1" applyProtection="1">
      <alignment horizontal="left" vertical="center" wrapText="1"/>
      <protection locked="0"/>
    </xf>
    <xf numFmtId="165" fontId="8" fillId="6" borderId="25" xfId="0" applyNumberFormat="1" applyFont="1" applyFill="1" applyBorder="1" applyAlignment="1" applyProtection="1">
      <alignment horizontal="center" shrinkToFit="1"/>
      <protection locked="0"/>
    </xf>
    <xf numFmtId="165" fontId="8" fillId="6" borderId="25" xfId="0" applyNumberFormat="1" applyFont="1" applyFill="1" applyBorder="1" applyAlignment="1" applyProtection="1">
      <alignment horizontal="center" shrinkToFit="1"/>
    </xf>
    <xf numFmtId="0" fontId="7" fillId="0" borderId="12" xfId="0" applyFont="1" applyFill="1" applyBorder="1" applyAlignment="1" applyProtection="1">
      <alignment horizontal="center" vertical="center" wrapText="1"/>
    </xf>
    <xf numFmtId="49" fontId="1" fillId="0" borderId="17" xfId="0" applyNumberFormat="1" applyFont="1" applyBorder="1" applyProtection="1">
      <protection locked="0"/>
    </xf>
    <xf numFmtId="0" fontId="1" fillId="0" borderId="17" xfId="0" applyFont="1" applyBorder="1" applyProtection="1">
      <protection locked="0"/>
    </xf>
    <xf numFmtId="49" fontId="1" fillId="0" borderId="17" xfId="0" applyNumberFormat="1" applyFont="1" applyBorder="1" applyAlignment="1" applyProtection="1">
      <alignment horizontal="center"/>
      <protection locked="0"/>
    </xf>
    <xf numFmtId="4" fontId="1" fillId="0" borderId="17" xfId="0" applyNumberFormat="1" applyFont="1" applyBorder="1" applyProtection="1">
      <protection locked="0"/>
    </xf>
    <xf numFmtId="10" fontId="1" fillId="0" borderId="17" xfId="0" applyNumberFormat="1" applyFont="1" applyBorder="1" applyProtection="1">
      <protection locked="0"/>
    </xf>
    <xf numFmtId="3" fontId="1" fillId="0" borderId="17" xfId="0" applyNumberFormat="1" applyFont="1" applyFill="1" applyBorder="1" applyProtection="1">
      <protection locked="0"/>
    </xf>
    <xf numFmtId="49" fontId="1" fillId="0" borderId="17" xfId="0" applyNumberFormat="1" applyFont="1" applyFill="1" applyBorder="1" applyAlignment="1" applyProtection="1">
      <alignment horizontal="center"/>
      <protection locked="0"/>
    </xf>
    <xf numFmtId="1" fontId="1" fillId="7" borderId="55" xfId="0" applyNumberFormat="1" applyFont="1" applyFill="1" applyBorder="1" applyAlignment="1">
      <alignment horizontal="right"/>
    </xf>
    <xf numFmtId="49" fontId="1" fillId="0" borderId="25" xfId="0" applyNumberFormat="1" applyFont="1" applyBorder="1" applyProtection="1">
      <protection locked="0"/>
    </xf>
    <xf numFmtId="0" fontId="1" fillId="0" borderId="25" xfId="0" applyFont="1" applyBorder="1" applyProtection="1">
      <protection locked="0"/>
    </xf>
    <xf numFmtId="49" fontId="1" fillId="0" borderId="25" xfId="0" applyNumberFormat="1" applyFont="1" applyBorder="1" applyAlignment="1" applyProtection="1">
      <alignment horizontal="center"/>
      <protection locked="0"/>
    </xf>
    <xf numFmtId="4" fontId="1" fillId="0" borderId="25" xfId="0" applyNumberFormat="1" applyFont="1" applyBorder="1" applyProtection="1">
      <protection locked="0"/>
    </xf>
    <xf numFmtId="10" fontId="1" fillId="0" borderId="25" xfId="0" applyNumberFormat="1" applyFont="1" applyBorder="1" applyProtection="1">
      <protection locked="0"/>
    </xf>
    <xf numFmtId="3" fontId="1" fillId="0" borderId="25" xfId="0" applyNumberFormat="1" applyFont="1" applyFill="1" applyBorder="1" applyProtection="1">
      <protection locked="0"/>
    </xf>
    <xf numFmtId="49" fontId="1" fillId="0" borderId="17" xfId="0" applyNumberFormat="1" applyFont="1" applyBorder="1" applyAlignment="1" applyProtection="1">
      <alignment horizontal="left"/>
      <protection locked="0"/>
    </xf>
    <xf numFmtId="49" fontId="1" fillId="0" borderId="25" xfId="0" applyNumberFormat="1" applyFont="1" applyBorder="1" applyAlignment="1" applyProtection="1">
      <alignment horizontal="left"/>
      <protection locked="0"/>
    </xf>
    <xf numFmtId="0" fontId="0" fillId="0" borderId="19" xfId="0" applyBorder="1" applyProtection="1">
      <protection locked="0"/>
    </xf>
    <xf numFmtId="0" fontId="0" fillId="0" borderId="17" xfId="0" applyBorder="1" applyProtection="1">
      <protection locked="0"/>
    </xf>
    <xf numFmtId="0" fontId="0" fillId="0" borderId="25" xfId="0" applyBorder="1" applyProtection="1">
      <protection locked="0"/>
    </xf>
    <xf numFmtId="1" fontId="0" fillId="0" borderId="18" xfId="0" applyNumberFormat="1" applyBorder="1" applyProtection="1">
      <protection locked="0"/>
    </xf>
    <xf numFmtId="1" fontId="0" fillId="0" borderId="23" xfId="0" applyNumberFormat="1" applyBorder="1" applyProtection="1">
      <protection locked="0"/>
    </xf>
    <xf numFmtId="1" fontId="0" fillId="0" borderId="50" xfId="0" applyNumberFormat="1" applyBorder="1" applyProtection="1">
      <protection locked="0"/>
    </xf>
    <xf numFmtId="0" fontId="0" fillId="0" borderId="18" xfId="0" applyBorder="1"/>
    <xf numFmtId="0" fontId="0" fillId="0" borderId="20" xfId="0" applyBorder="1"/>
    <xf numFmtId="0" fontId="0" fillId="0" borderId="23" xfId="0" applyBorder="1"/>
    <xf numFmtId="0" fontId="0" fillId="0" borderId="24" xfId="0" applyBorder="1"/>
    <xf numFmtId="0" fontId="0" fillId="0" borderId="50" xfId="0" applyBorder="1"/>
    <xf numFmtId="0" fontId="0" fillId="0" borderId="26" xfId="0" applyBorder="1"/>
    <xf numFmtId="1" fontId="1" fillId="7" borderId="21" xfId="0" applyNumberFormat="1" applyFont="1" applyFill="1" applyBorder="1" applyAlignment="1">
      <alignment horizontal="center"/>
    </xf>
    <xf numFmtId="0" fontId="8" fillId="2" borderId="23" xfId="0" applyFont="1" applyFill="1" applyBorder="1" applyAlignment="1">
      <alignment horizontal="center"/>
    </xf>
    <xf numFmtId="0" fontId="8" fillId="2" borderId="50" xfId="0" applyFont="1" applyFill="1" applyBorder="1" applyAlignment="1">
      <alignment horizontal="center"/>
    </xf>
    <xf numFmtId="0" fontId="8" fillId="0" borderId="23" xfId="0" applyFont="1" applyFill="1" applyBorder="1" applyAlignment="1" applyProtection="1">
      <alignment horizontal="center" vertical="center" wrapText="1"/>
    </xf>
    <xf numFmtId="4" fontId="1" fillId="0" borderId="24" xfId="0" applyNumberFormat="1" applyFont="1" applyBorder="1" applyProtection="1">
      <protection locked="0"/>
    </xf>
    <xf numFmtId="4" fontId="1" fillId="0" borderId="26" xfId="0" applyNumberFormat="1" applyFont="1" applyBorder="1" applyProtection="1">
      <protection locked="0"/>
    </xf>
    <xf numFmtId="0" fontId="1" fillId="7" borderId="15" xfId="0" applyFont="1" applyFill="1" applyBorder="1" applyAlignment="1" applyProtection="1">
      <alignment horizontal="center" wrapText="1"/>
    </xf>
    <xf numFmtId="0" fontId="1" fillId="0" borderId="22" xfId="0" applyFont="1" applyBorder="1" applyProtection="1"/>
    <xf numFmtId="0" fontId="8" fillId="0" borderId="15" xfId="0" applyFont="1" applyFill="1" applyBorder="1" applyAlignment="1" applyProtection="1">
      <alignment horizontal="center" vertical="center" wrapText="1"/>
    </xf>
    <xf numFmtId="44" fontId="8" fillId="5" borderId="48" xfId="0" applyNumberFormat="1" applyFont="1" applyFill="1" applyBorder="1" applyAlignment="1">
      <alignment shrinkToFit="1"/>
    </xf>
    <xf numFmtId="44" fontId="8" fillId="5" borderId="25" xfId="0" applyNumberFormat="1" applyFont="1" applyFill="1" applyBorder="1" applyAlignment="1">
      <alignment shrinkToFit="1"/>
    </xf>
    <xf numFmtId="165" fontId="8" fillId="5" borderId="48" xfId="0" applyNumberFormat="1" applyFont="1" applyFill="1" applyBorder="1" applyAlignment="1">
      <alignment horizontal="right" shrinkToFit="1"/>
    </xf>
    <xf numFmtId="44" fontId="8" fillId="5" borderId="47" xfId="0" applyNumberFormat="1" applyFont="1" applyFill="1" applyBorder="1" applyAlignment="1">
      <alignment shrinkToFit="1"/>
    </xf>
    <xf numFmtId="165" fontId="8" fillId="5" borderId="17" xfId="0" applyNumberFormat="1" applyFont="1" applyFill="1" applyBorder="1" applyAlignment="1">
      <alignment horizontal="right" shrinkToFit="1"/>
    </xf>
    <xf numFmtId="44" fontId="8" fillId="5" borderId="17" xfId="0" applyNumberFormat="1" applyFont="1" applyFill="1" applyBorder="1" applyAlignment="1">
      <alignment shrinkToFit="1"/>
    </xf>
    <xf numFmtId="44" fontId="8" fillId="5" borderId="29" xfId="0" applyNumberFormat="1" applyFont="1" applyFill="1" applyBorder="1" applyAlignment="1">
      <alignment shrinkToFit="1"/>
    </xf>
    <xf numFmtId="165" fontId="8" fillId="5" borderId="25" xfId="0" applyNumberFormat="1" applyFont="1" applyFill="1" applyBorder="1" applyAlignment="1">
      <alignment horizontal="right" shrinkToFit="1"/>
    </xf>
    <xf numFmtId="44" fontId="8" fillId="5" borderId="14" xfId="0" applyNumberFormat="1" applyFont="1" applyFill="1" applyBorder="1" applyAlignment="1">
      <alignment shrinkToFit="1"/>
    </xf>
    <xf numFmtId="0" fontId="6" fillId="0" borderId="2" xfId="0" applyFont="1" applyFill="1" applyBorder="1" applyAlignment="1" applyProtection="1">
      <alignment horizontal="left" vertical="center" wrapText="1"/>
    </xf>
    <xf numFmtId="166" fontId="7" fillId="0" borderId="5" xfId="0" applyNumberFormat="1" applyFont="1" applyFill="1" applyBorder="1" applyAlignment="1" applyProtection="1">
      <alignment horizontal="center" vertical="center"/>
    </xf>
    <xf numFmtId="10" fontId="9" fillId="5" borderId="54" xfId="2" applyNumberFormat="1" applyFont="1" applyFill="1" applyBorder="1" applyAlignment="1">
      <alignment horizontal="center"/>
    </xf>
    <xf numFmtId="10" fontId="9" fillId="5" borderId="58" xfId="2" applyNumberFormat="1" applyFont="1" applyFill="1" applyBorder="1" applyAlignment="1">
      <alignment horizontal="center"/>
    </xf>
    <xf numFmtId="169" fontId="0" fillId="0" borderId="9" xfId="0" applyNumberFormat="1" applyBorder="1" applyProtection="1">
      <protection locked="0"/>
    </xf>
    <xf numFmtId="169" fontId="0" fillId="0" borderId="29" xfId="0" applyNumberFormat="1" applyBorder="1" applyProtection="1">
      <protection locked="0"/>
    </xf>
    <xf numFmtId="169" fontId="0" fillId="0" borderId="14" xfId="0" applyNumberFormat="1" applyBorder="1" applyProtection="1">
      <protection locked="0"/>
    </xf>
    <xf numFmtId="0" fontId="16" fillId="0" borderId="0" xfId="0" applyFont="1"/>
    <xf numFmtId="0" fontId="0" fillId="5" borderId="18" xfId="0" applyFill="1" applyBorder="1" applyAlignment="1">
      <alignment horizontal="center"/>
    </xf>
    <xf numFmtId="0" fontId="0" fillId="5" borderId="23" xfId="0" applyFill="1" applyBorder="1" applyAlignment="1">
      <alignment horizontal="center"/>
    </xf>
    <xf numFmtId="0" fontId="0" fillId="5" borderId="50" xfId="0" applyFill="1" applyBorder="1" applyAlignment="1">
      <alignment horizontal="center"/>
    </xf>
    <xf numFmtId="14" fontId="0" fillId="0" borderId="19" xfId="0" applyNumberFormat="1" applyBorder="1"/>
    <xf numFmtId="14" fontId="0" fillId="0" borderId="17" xfId="0" applyNumberFormat="1" applyBorder="1"/>
    <xf numFmtId="14" fontId="0" fillId="0" borderId="25" xfId="0" applyNumberFormat="1" applyBorder="1"/>
    <xf numFmtId="44" fontId="0" fillId="0" borderId="19" xfId="1" applyFont="1" applyBorder="1"/>
    <xf numFmtId="44" fontId="0" fillId="0" borderId="17" xfId="1" applyFont="1" applyBorder="1"/>
    <xf numFmtId="44" fontId="0" fillId="0" borderId="25" xfId="1" applyFont="1" applyBorder="1"/>
    <xf numFmtId="8" fontId="0" fillId="0" borderId="0" xfId="0" applyNumberFormat="1"/>
    <xf numFmtId="0" fontId="1" fillId="5" borderId="42" xfId="0" applyFont="1" applyFill="1" applyBorder="1" applyAlignment="1" applyProtection="1">
      <alignment horizontal="center" vertical="center" wrapText="1"/>
    </xf>
    <xf numFmtId="0" fontId="1" fillId="5" borderId="32" xfId="0" applyFont="1" applyFill="1" applyBorder="1" applyAlignment="1" applyProtection="1">
      <alignment horizontal="center" vertical="center" wrapText="1"/>
    </xf>
    <xf numFmtId="0" fontId="1" fillId="5" borderId="28" xfId="0" applyFont="1" applyFill="1" applyBorder="1" applyAlignment="1" applyProtection="1">
      <alignment horizontal="center" vertical="center" wrapText="1"/>
    </xf>
    <xf numFmtId="0" fontId="1" fillId="5" borderId="39" xfId="0" applyFont="1" applyFill="1" applyBorder="1" applyAlignment="1" applyProtection="1">
      <alignment horizontal="center" vertical="center" wrapText="1"/>
    </xf>
    <xf numFmtId="0" fontId="0" fillId="0" borderId="37" xfId="0" applyBorder="1" applyProtection="1"/>
    <xf numFmtId="0" fontId="0" fillId="0" borderId="29" xfId="0" applyBorder="1" applyProtection="1"/>
    <xf numFmtId="0" fontId="0" fillId="0" borderId="44" xfId="0" applyBorder="1" applyProtection="1"/>
    <xf numFmtId="0" fontId="0" fillId="0" borderId="0" xfId="0" quotePrefix="1" applyAlignment="1">
      <alignment vertical="top" wrapText="1"/>
    </xf>
    <xf numFmtId="167" fontId="8" fillId="0" borderId="41" xfId="0" applyNumberFormat="1" applyFont="1" applyFill="1" applyBorder="1" applyAlignment="1" applyProtection="1">
      <alignment shrinkToFit="1"/>
    </xf>
    <xf numFmtId="167" fontId="8" fillId="0" borderId="25" xfId="0" applyNumberFormat="1" applyFont="1" applyFill="1" applyBorder="1" applyAlignment="1" applyProtection="1">
      <alignment shrinkToFit="1"/>
    </xf>
    <xf numFmtId="167" fontId="8" fillId="0" borderId="48" xfId="0" applyNumberFormat="1" applyFont="1" applyFill="1" applyBorder="1" applyAlignment="1" applyProtection="1">
      <alignment shrinkToFit="1"/>
    </xf>
    <xf numFmtId="0" fontId="12" fillId="5" borderId="56" xfId="0" applyFont="1" applyFill="1" applyBorder="1" applyAlignment="1" applyProtection="1">
      <alignment horizontal="right" vertical="center"/>
    </xf>
    <xf numFmtId="0" fontId="12" fillId="5" borderId="36" xfId="0" applyFont="1" applyFill="1" applyBorder="1" applyAlignment="1" applyProtection="1">
      <alignment vertical="center"/>
    </xf>
    <xf numFmtId="0" fontId="12" fillId="5" borderId="56" xfId="0" applyFont="1" applyFill="1" applyBorder="1" applyAlignment="1" applyProtection="1">
      <alignment vertical="center"/>
    </xf>
    <xf numFmtId="0" fontId="1" fillId="5" borderId="40" xfId="0" applyFont="1" applyFill="1" applyBorder="1" applyAlignment="1" applyProtection="1"/>
    <xf numFmtId="0" fontId="1" fillId="5" borderId="45" xfId="0" applyFont="1" applyFill="1" applyBorder="1" applyAlignment="1" applyProtection="1"/>
    <xf numFmtId="0" fontId="2" fillId="5" borderId="44" xfId="0" applyFont="1" applyFill="1" applyBorder="1" applyAlignment="1" applyProtection="1">
      <alignment horizontal="center"/>
    </xf>
    <xf numFmtId="0" fontId="2" fillId="5" borderId="45" xfId="0" applyFont="1" applyFill="1" applyBorder="1" applyAlignment="1" applyProtection="1">
      <protection locked="0"/>
    </xf>
    <xf numFmtId="0" fontId="2" fillId="5" borderId="44" xfId="0" applyFont="1" applyFill="1" applyBorder="1" applyAlignment="1" applyProtection="1">
      <protection locked="0"/>
    </xf>
    <xf numFmtId="0" fontId="2" fillId="5" borderId="43" xfId="0" applyFont="1" applyFill="1" applyBorder="1" applyAlignment="1" applyProtection="1">
      <protection locked="0"/>
    </xf>
    <xf numFmtId="168" fontId="1" fillId="5" borderId="43" xfId="0" applyNumberFormat="1" applyFont="1" applyFill="1" applyBorder="1" applyAlignment="1"/>
    <xf numFmtId="0" fontId="1" fillId="5" borderId="43" xfId="0" applyFont="1" applyFill="1" applyBorder="1" applyAlignment="1" applyProtection="1">
      <alignment horizontal="center"/>
    </xf>
    <xf numFmtId="1" fontId="1" fillId="5" borderId="0" xfId="0" applyNumberFormat="1" applyFont="1" applyFill="1" applyBorder="1" applyAlignment="1">
      <alignment horizontal="right"/>
    </xf>
    <xf numFmtId="0" fontId="1" fillId="5" borderId="0" xfId="0" applyFont="1" applyFill="1" applyBorder="1"/>
    <xf numFmtId="0" fontId="1" fillId="5" borderId="0" xfId="0" applyFont="1" applyFill="1" applyBorder="1" applyAlignment="1">
      <alignment horizontal="center"/>
    </xf>
    <xf numFmtId="0" fontId="1" fillId="5" borderId="22" xfId="0" applyFont="1" applyFill="1" applyBorder="1"/>
    <xf numFmtId="1" fontId="1" fillId="11" borderId="23" xfId="0" applyNumberFormat="1" applyFont="1" applyFill="1" applyBorder="1" applyAlignment="1" applyProtection="1">
      <alignment horizontal="center"/>
    </xf>
    <xf numFmtId="1" fontId="1" fillId="11" borderId="50" xfId="0" applyNumberFormat="1" applyFont="1" applyFill="1" applyBorder="1" applyAlignment="1" applyProtection="1">
      <alignment horizontal="center"/>
    </xf>
    <xf numFmtId="0" fontId="1" fillId="11" borderId="17" xfId="0" applyFont="1" applyFill="1" applyBorder="1" applyAlignment="1" applyProtection="1">
      <alignment horizontal="center" vertical="center" wrapText="1"/>
    </xf>
    <xf numFmtId="0" fontId="1" fillId="11" borderId="15" xfId="0" applyFont="1" applyFill="1" applyBorder="1" applyAlignment="1" applyProtection="1">
      <alignment horizontal="center" wrapText="1"/>
    </xf>
    <xf numFmtId="4" fontId="1" fillId="11" borderId="17" xfId="0" applyNumberFormat="1" applyFont="1" applyFill="1" applyBorder="1" applyProtection="1"/>
    <xf numFmtId="4" fontId="1" fillId="11" borderId="25" xfId="0" applyNumberFormat="1" applyFont="1" applyFill="1" applyBorder="1" applyProtection="1"/>
    <xf numFmtId="0" fontId="1" fillId="11" borderId="30" xfId="0" applyFont="1" applyFill="1" applyBorder="1" applyAlignment="1" applyProtection="1">
      <alignment horizontal="center" vertical="center" wrapText="1"/>
    </xf>
    <xf numFmtId="1" fontId="1" fillId="11" borderId="53" xfId="0" applyNumberFormat="1" applyFont="1" applyFill="1" applyBorder="1" applyAlignment="1" applyProtection="1">
      <alignment horizontal="right"/>
    </xf>
    <xf numFmtId="0" fontId="2" fillId="11" borderId="29" xfId="0" applyFont="1" applyFill="1" applyBorder="1" applyAlignment="1" applyProtection="1">
      <alignment horizontal="center" vertical="center" wrapText="1"/>
    </xf>
    <xf numFmtId="0" fontId="2" fillId="11" borderId="24" xfId="0" applyFont="1" applyFill="1" applyBorder="1" applyAlignment="1" applyProtection="1">
      <alignment horizontal="center" vertical="center" wrapText="1"/>
    </xf>
    <xf numFmtId="0" fontId="1" fillId="11" borderId="0" xfId="0" applyFont="1" applyFill="1" applyBorder="1"/>
    <xf numFmtId="0" fontId="2" fillId="11" borderId="15" xfId="0" applyFont="1" applyFill="1" applyBorder="1" applyAlignment="1" applyProtection="1">
      <alignment horizontal="center" wrapText="1"/>
    </xf>
    <xf numFmtId="0" fontId="1" fillId="11" borderId="17" xfId="0" applyFont="1" applyFill="1" applyBorder="1" applyProtection="1"/>
    <xf numFmtId="44" fontId="1" fillId="11" borderId="17" xfId="1" applyFont="1" applyFill="1" applyBorder="1" applyProtection="1"/>
    <xf numFmtId="0" fontId="1" fillId="11" borderId="25" xfId="0" applyFont="1" applyFill="1" applyBorder="1" applyProtection="1"/>
    <xf numFmtId="44" fontId="1" fillId="11" borderId="25" xfId="1" applyFont="1" applyFill="1" applyBorder="1" applyProtection="1"/>
    <xf numFmtId="165" fontId="8" fillId="0" borderId="41" xfId="0" applyNumberFormat="1" applyFont="1" applyFill="1" applyBorder="1" applyAlignment="1" applyProtection="1">
      <alignment horizontal="center" shrinkToFit="1"/>
      <protection locked="0"/>
    </xf>
    <xf numFmtId="165" fontId="3" fillId="10" borderId="19" xfId="0" applyNumberFormat="1" applyFont="1" applyFill="1" applyBorder="1" applyAlignment="1" applyProtection="1">
      <alignment horizontal="center" shrinkToFit="1"/>
      <protection locked="0"/>
    </xf>
    <xf numFmtId="0" fontId="3" fillId="10" borderId="36" xfId="0" applyFont="1" applyFill="1" applyBorder="1" applyAlignment="1">
      <alignment horizontal="left" vertical="center"/>
    </xf>
    <xf numFmtId="0" fontId="5" fillId="10" borderId="2" xfId="0" applyFont="1" applyFill="1" applyBorder="1" applyAlignment="1" applyProtection="1">
      <alignment vertical="center"/>
    </xf>
    <xf numFmtId="0" fontId="5" fillId="10" borderId="49" xfId="0" applyFont="1" applyFill="1" applyBorder="1" applyAlignment="1" applyProtection="1">
      <alignment vertical="center"/>
    </xf>
    <xf numFmtId="0" fontId="5" fillId="10" borderId="0" xfId="0" applyFont="1" applyFill="1" applyBorder="1" applyAlignment="1" applyProtection="1">
      <alignment vertical="center"/>
    </xf>
    <xf numFmtId="0" fontId="5" fillId="10" borderId="45" xfId="0" applyFont="1" applyFill="1" applyBorder="1" applyAlignment="1" applyProtection="1">
      <alignment vertical="center"/>
    </xf>
    <xf numFmtId="0" fontId="7" fillId="10" borderId="43" xfId="0" applyFont="1" applyFill="1" applyBorder="1" applyAlignment="1" applyProtection="1">
      <alignment horizontal="center" vertical="center" wrapText="1"/>
    </xf>
    <xf numFmtId="0" fontId="7" fillId="10" borderId="38"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13" fillId="10" borderId="56" xfId="0" applyFont="1" applyFill="1" applyBorder="1" applyAlignment="1" applyProtection="1">
      <alignment horizontal="center" vertical="center" wrapText="1"/>
    </xf>
    <xf numFmtId="0" fontId="13" fillId="10" borderId="28" xfId="0" applyFont="1" applyFill="1" applyBorder="1" applyAlignment="1">
      <alignment horizontal="center" vertical="center" wrapText="1"/>
    </xf>
    <xf numFmtId="2" fontId="7" fillId="10" borderId="34" xfId="0" applyNumberFormat="1" applyFont="1" applyFill="1" applyBorder="1" applyAlignment="1">
      <alignment vertical="center"/>
    </xf>
    <xf numFmtId="0" fontId="7" fillId="10" borderId="28" xfId="0" applyFont="1" applyFill="1" applyBorder="1" applyAlignment="1">
      <alignment horizontal="center" vertical="center" wrapText="1"/>
    </xf>
    <xf numFmtId="2" fontId="8" fillId="10" borderId="16" xfId="0" applyNumberFormat="1" applyFont="1" applyFill="1" applyBorder="1" applyAlignment="1">
      <alignment vertical="center"/>
    </xf>
    <xf numFmtId="165" fontId="8" fillId="11" borderId="19" xfId="0" applyNumberFormat="1" applyFont="1" applyFill="1" applyBorder="1" applyAlignment="1" applyProtection="1">
      <alignment horizontal="center" shrinkToFit="1"/>
      <protection locked="0"/>
    </xf>
    <xf numFmtId="165" fontId="8" fillId="11" borderId="19" xfId="0" applyNumberFormat="1" applyFont="1" applyFill="1" applyBorder="1" applyAlignment="1">
      <alignment vertical="center"/>
    </xf>
    <xf numFmtId="165" fontId="7" fillId="11" borderId="17" xfId="0" applyNumberFormat="1" applyFont="1" applyFill="1" applyBorder="1" applyAlignment="1">
      <alignment vertical="center"/>
    </xf>
    <xf numFmtId="44" fontId="7" fillId="11" borderId="20" xfId="1" applyFont="1" applyFill="1" applyBorder="1" applyAlignment="1">
      <alignment vertical="center" shrinkToFit="1"/>
    </xf>
    <xf numFmtId="7" fontId="7" fillId="11" borderId="20" xfId="0" applyNumberFormat="1" applyFont="1" applyFill="1" applyBorder="1" applyAlignment="1">
      <alignment vertical="center" shrinkToFit="1"/>
    </xf>
    <xf numFmtId="44" fontId="7" fillId="11" borderId="24" xfId="1" applyFont="1" applyFill="1" applyBorder="1" applyAlignment="1">
      <alignment vertical="center" shrinkToFit="1"/>
    </xf>
    <xf numFmtId="44" fontId="7" fillId="11" borderId="24" xfId="0" applyNumberFormat="1" applyFont="1" applyFill="1" applyBorder="1" applyAlignment="1">
      <alignment vertical="center" shrinkToFit="1"/>
    </xf>
    <xf numFmtId="44" fontId="7" fillId="11" borderId="26" xfId="0" applyNumberFormat="1" applyFont="1" applyFill="1" applyBorder="1" applyAlignment="1">
      <alignment vertical="center" shrinkToFit="1"/>
    </xf>
    <xf numFmtId="44" fontId="8" fillId="11" borderId="48" xfId="0" applyNumberFormat="1" applyFont="1" applyFill="1" applyBorder="1" applyAlignment="1">
      <alignment shrinkToFit="1"/>
    </xf>
    <xf numFmtId="44" fontId="8" fillId="11" borderId="25" xfId="0" applyNumberFormat="1" applyFont="1" applyFill="1" applyBorder="1" applyAlignment="1">
      <alignment shrinkToFit="1"/>
    </xf>
    <xf numFmtId="165" fontId="8" fillId="0" borderId="25" xfId="0" applyNumberFormat="1" applyFont="1" applyFill="1" applyBorder="1" applyAlignment="1" applyProtection="1">
      <alignment horizontal="center" shrinkToFit="1"/>
      <protection locked="0"/>
    </xf>
    <xf numFmtId="0" fontId="8" fillId="11" borderId="25" xfId="0" applyFont="1" applyFill="1" applyBorder="1" applyAlignment="1" applyProtection="1">
      <alignment horizontal="left" vertical="center" wrapText="1"/>
    </xf>
    <xf numFmtId="0" fontId="8" fillId="11" borderId="27" xfId="0" applyFont="1" applyFill="1" applyBorder="1" applyAlignment="1" applyProtection="1">
      <alignment horizontal="center" vertical="center" wrapText="1"/>
    </xf>
    <xf numFmtId="0" fontId="3" fillId="10" borderId="2" xfId="0" applyFont="1" applyFill="1" applyBorder="1" applyAlignment="1">
      <alignment horizontal="left" vertical="center"/>
    </xf>
    <xf numFmtId="0" fontId="3" fillId="10" borderId="2" xfId="0" applyFont="1" applyFill="1" applyBorder="1" applyAlignment="1">
      <alignment horizontal="right" vertical="center"/>
    </xf>
    <xf numFmtId="0" fontId="3" fillId="10" borderId="36" xfId="0" applyFont="1" applyFill="1" applyBorder="1" applyAlignment="1">
      <alignment vertical="center"/>
    </xf>
    <xf numFmtId="0" fontId="7" fillId="10" borderId="60" xfId="0" applyFont="1" applyFill="1" applyBorder="1" applyAlignment="1" applyProtection="1">
      <alignment horizontal="center" vertical="center" wrapText="1"/>
    </xf>
    <xf numFmtId="0" fontId="7" fillId="10" borderId="27" xfId="0" applyFont="1" applyFill="1" applyBorder="1" applyAlignment="1">
      <alignment horizontal="center" vertical="center" wrapText="1"/>
    </xf>
    <xf numFmtId="0" fontId="7" fillId="10" borderId="57" xfId="0" applyFont="1" applyFill="1" applyBorder="1" applyAlignment="1">
      <alignment horizontal="center" vertical="center" wrapText="1"/>
    </xf>
    <xf numFmtId="0" fontId="7" fillId="10" borderId="25" xfId="0" applyFont="1" applyFill="1" applyBorder="1" applyAlignment="1" applyProtection="1">
      <alignment horizontal="center" vertical="center" wrapText="1"/>
    </xf>
    <xf numFmtId="0" fontId="7" fillId="10" borderId="14" xfId="0" applyFont="1" applyFill="1" applyBorder="1" applyAlignment="1" applyProtection="1">
      <alignment horizontal="center" vertical="center" wrapText="1"/>
    </xf>
    <xf numFmtId="0" fontId="7" fillId="10" borderId="11" xfId="0" applyFont="1" applyFill="1" applyBorder="1" applyAlignment="1" applyProtection="1">
      <alignment horizontal="center" vertical="center" wrapText="1"/>
    </xf>
    <xf numFmtId="0" fontId="8" fillId="11" borderId="41" xfId="0" applyFont="1" applyFill="1" applyBorder="1" applyAlignment="1" applyProtection="1">
      <alignment vertical="center" wrapText="1"/>
    </xf>
    <xf numFmtId="0" fontId="8" fillId="11" borderId="27" xfId="0" applyFont="1" applyFill="1" applyBorder="1" applyAlignment="1" applyProtection="1">
      <alignment vertical="center" wrapText="1"/>
    </xf>
    <xf numFmtId="0" fontId="10" fillId="10" borderId="2" xfId="0" applyFont="1" applyFill="1" applyBorder="1" applyAlignment="1" applyProtection="1">
      <alignment vertical="center"/>
    </xf>
    <xf numFmtId="0" fontId="12" fillId="10" borderId="2" xfId="0" applyFont="1" applyFill="1" applyBorder="1" applyAlignment="1" applyProtection="1">
      <alignment horizontal="right" vertical="center"/>
    </xf>
    <xf numFmtId="0" fontId="1" fillId="10" borderId="30" xfId="0" applyFont="1" applyFill="1" applyBorder="1" applyAlignment="1" applyProtection="1">
      <alignment horizontal="center" vertical="center" wrapText="1"/>
    </xf>
    <xf numFmtId="0" fontId="1" fillId="10" borderId="17" xfId="0" applyFont="1" applyFill="1" applyBorder="1" applyAlignment="1" applyProtection="1">
      <alignment horizontal="center" vertical="center" wrapText="1"/>
    </xf>
    <xf numFmtId="0" fontId="1" fillId="10" borderId="29" xfId="0" applyFont="1" applyFill="1" applyBorder="1" applyAlignment="1" applyProtection="1">
      <alignment horizontal="center" vertical="center" wrapText="1"/>
    </xf>
    <xf numFmtId="0" fontId="1" fillId="10" borderId="61" xfId="0" applyFont="1" applyFill="1" applyBorder="1" applyAlignment="1" applyProtection="1">
      <alignment horizontal="center" vertical="center" wrapText="1"/>
    </xf>
    <xf numFmtId="1" fontId="1" fillId="10" borderId="53" xfId="0" applyNumberFormat="1" applyFont="1" applyFill="1" applyBorder="1" applyAlignment="1" applyProtection="1">
      <alignment horizontal="center"/>
    </xf>
    <xf numFmtId="0" fontId="1" fillId="10" borderId="0" xfId="0" applyFont="1" applyFill="1" applyBorder="1" applyAlignment="1" applyProtection="1">
      <alignment horizontal="center"/>
    </xf>
    <xf numFmtId="0" fontId="1" fillId="10" borderId="0" xfId="0" applyFont="1" applyFill="1" applyBorder="1" applyAlignment="1" applyProtection="1"/>
    <xf numFmtId="0" fontId="0" fillId="10" borderId="0" xfId="0" applyFont="1" applyFill="1" applyBorder="1" applyAlignment="1" applyProtection="1"/>
    <xf numFmtId="0" fontId="2" fillId="10" borderId="0" xfId="0" applyFont="1" applyFill="1" applyBorder="1" applyAlignment="1" applyProtection="1"/>
    <xf numFmtId="0" fontId="7" fillId="0" borderId="42" xfId="0" applyNumberFormat="1" applyFont="1" applyFill="1" applyBorder="1" applyAlignment="1" applyProtection="1">
      <alignment horizontal="center" vertical="center"/>
    </xf>
    <xf numFmtId="0" fontId="7" fillId="4" borderId="28" xfId="0" applyNumberFormat="1" applyFont="1" applyFill="1" applyBorder="1" applyAlignment="1" applyProtection="1">
      <alignment horizontal="center" vertical="center"/>
    </xf>
    <xf numFmtId="0" fontId="7" fillId="0" borderId="28" xfId="0" applyNumberFormat="1" applyFont="1" applyFill="1" applyBorder="1" applyAlignment="1" applyProtection="1">
      <alignment horizontal="center" vertical="center"/>
    </xf>
    <xf numFmtId="0" fontId="7" fillId="0" borderId="32" xfId="0" applyNumberFormat="1" applyFont="1" applyFill="1" applyBorder="1" applyAlignment="1" applyProtection="1">
      <alignment horizontal="center" vertical="center"/>
    </xf>
    <xf numFmtId="0" fontId="5" fillId="10" borderId="43" xfId="0" applyFont="1" applyFill="1" applyBorder="1" applyAlignment="1" applyProtection="1">
      <alignment vertical="center"/>
    </xf>
    <xf numFmtId="0" fontId="7" fillId="10" borderId="0" xfId="0" applyFont="1" applyFill="1" applyBorder="1" applyAlignment="1" applyProtection="1">
      <alignment horizontal="center" vertical="center" textRotation="90" wrapText="1"/>
    </xf>
    <xf numFmtId="0" fontId="7" fillId="10" borderId="43" xfId="0" applyFont="1" applyFill="1" applyBorder="1" applyAlignment="1" applyProtection="1">
      <alignment horizontal="center" vertical="center" textRotation="90" wrapText="1"/>
    </xf>
    <xf numFmtId="0" fontId="8" fillId="3" borderId="41" xfId="0" applyFont="1" applyFill="1" applyBorder="1" applyAlignment="1" applyProtection="1">
      <alignment horizontal="center" vertical="center" wrapText="1"/>
    </xf>
    <xf numFmtId="0" fontId="12" fillId="5" borderId="36" xfId="0" applyFont="1" applyFill="1" applyBorder="1" applyAlignment="1" applyProtection="1">
      <alignment horizontal="right"/>
    </xf>
    <xf numFmtId="0" fontId="12" fillId="5" borderId="46" xfId="0" applyFont="1" applyFill="1" applyBorder="1" applyAlignment="1" applyProtection="1">
      <alignment horizontal="right"/>
    </xf>
    <xf numFmtId="0" fontId="12" fillId="5" borderId="28" xfId="0" applyFont="1" applyFill="1" applyBorder="1" applyAlignment="1" applyProtection="1">
      <alignment horizontal="center"/>
    </xf>
    <xf numFmtId="168" fontId="2" fillId="5" borderId="43" xfId="0" applyNumberFormat="1" applyFont="1" applyFill="1" applyBorder="1" applyAlignment="1" applyProtection="1">
      <alignment horizontal="center"/>
    </xf>
    <xf numFmtId="0" fontId="12" fillId="5" borderId="35" xfId="0" applyFont="1" applyFill="1" applyBorder="1" applyAlignment="1" applyProtection="1">
      <alignment horizontal="right" vertical="center"/>
    </xf>
    <xf numFmtId="0" fontId="12" fillId="5" borderId="36" xfId="0" applyFont="1" applyFill="1" applyBorder="1" applyAlignment="1" applyProtection="1">
      <alignment horizontal="right" vertical="center"/>
    </xf>
    <xf numFmtId="0" fontId="12" fillId="5" borderId="36" xfId="0" applyFont="1" applyFill="1" applyBorder="1" applyAlignment="1" applyProtection="1">
      <alignment horizontal="left" vertical="center"/>
      <protection locked="0"/>
    </xf>
    <xf numFmtId="0" fontId="12" fillId="5" borderId="56" xfId="0" applyFont="1" applyFill="1" applyBorder="1" applyAlignment="1" applyProtection="1">
      <alignment horizontal="right" vertical="center"/>
    </xf>
    <xf numFmtId="0" fontId="12" fillId="5" borderId="39" xfId="0" applyFont="1" applyFill="1" applyBorder="1" applyAlignment="1" applyProtection="1">
      <alignment horizontal="left" vertical="center"/>
      <protection locked="0"/>
    </xf>
    <xf numFmtId="0" fontId="12" fillId="10" borderId="1" xfId="0" applyFont="1" applyFill="1" applyBorder="1" applyAlignment="1" applyProtection="1">
      <alignment horizontal="center" vertical="center"/>
    </xf>
    <xf numFmtId="0" fontId="12" fillId="10" borderId="2" xfId="0" applyFont="1" applyFill="1" applyBorder="1" applyAlignment="1" applyProtection="1">
      <alignment horizontal="center" vertical="center"/>
    </xf>
    <xf numFmtId="0" fontId="12" fillId="10" borderId="2" xfId="0" applyFont="1" applyFill="1" applyBorder="1" applyAlignment="1" applyProtection="1">
      <alignment horizontal="left" vertical="center"/>
    </xf>
    <xf numFmtId="0" fontId="12" fillId="10" borderId="2" xfId="0" applyFont="1" applyFill="1" applyBorder="1" applyAlignment="1" applyProtection="1">
      <alignment horizontal="right" vertical="center"/>
    </xf>
    <xf numFmtId="0" fontId="0" fillId="9" borderId="35" xfId="0" applyFill="1" applyBorder="1" applyAlignment="1" applyProtection="1">
      <alignment horizontal="center"/>
    </xf>
    <xf numFmtId="0" fontId="0" fillId="9" borderId="36" xfId="0" applyFill="1" applyBorder="1" applyAlignment="1" applyProtection="1">
      <alignment horizontal="center"/>
    </xf>
    <xf numFmtId="0" fontId="0" fillId="9" borderId="46" xfId="0" applyFill="1" applyBorder="1" applyAlignment="1" applyProtection="1">
      <alignment horizontal="center"/>
    </xf>
    <xf numFmtId="0" fontId="1" fillId="10" borderId="21" xfId="0" applyFont="1" applyFill="1" applyBorder="1" applyAlignment="1" applyProtection="1">
      <alignment horizontal="center"/>
    </xf>
    <xf numFmtId="0" fontId="1" fillId="10" borderId="0" xfId="0" applyFont="1" applyFill="1" applyBorder="1" applyAlignment="1" applyProtection="1">
      <alignment horizontal="center"/>
    </xf>
    <xf numFmtId="0" fontId="2" fillId="10" borderId="0" xfId="0" applyFont="1" applyFill="1" applyBorder="1" applyAlignment="1" applyProtection="1">
      <alignment horizontal="center"/>
    </xf>
    <xf numFmtId="168" fontId="0" fillId="9" borderId="35" xfId="0" applyNumberFormat="1" applyFont="1" applyFill="1" applyBorder="1" applyAlignment="1" applyProtection="1">
      <alignment horizontal="center"/>
    </xf>
    <xf numFmtId="168" fontId="0" fillId="9" borderId="36" xfId="0" applyNumberFormat="1" applyFont="1" applyFill="1" applyBorder="1" applyAlignment="1" applyProtection="1">
      <alignment horizontal="center"/>
    </xf>
    <xf numFmtId="0" fontId="0" fillId="5" borderId="11" xfId="0" applyFont="1" applyFill="1" applyBorder="1" applyAlignment="1" applyProtection="1">
      <alignment horizontal="center"/>
    </xf>
    <xf numFmtId="0" fontId="0" fillId="5" borderId="12" xfId="0" applyFont="1" applyFill="1" applyBorder="1" applyAlignment="1" applyProtection="1">
      <alignment horizontal="center"/>
    </xf>
    <xf numFmtId="0" fontId="0" fillId="5" borderId="31" xfId="0" applyFont="1" applyFill="1" applyBorder="1" applyAlignment="1" applyProtection="1">
      <alignment horizontal="center"/>
    </xf>
    <xf numFmtId="0" fontId="0" fillId="5" borderId="6" xfId="0" applyFont="1" applyFill="1" applyBorder="1" applyAlignment="1" applyProtection="1">
      <alignment horizontal="center"/>
    </xf>
    <xf numFmtId="0" fontId="0" fillId="5" borderId="7" xfId="0" applyFont="1" applyFill="1" applyBorder="1" applyAlignment="1" applyProtection="1">
      <alignment horizontal="center"/>
    </xf>
    <xf numFmtId="0" fontId="8" fillId="11" borderId="25" xfId="0" applyFont="1" applyFill="1" applyBorder="1" applyAlignment="1" applyProtection="1">
      <alignment horizontal="center" vertical="center" wrapText="1"/>
    </xf>
    <xf numFmtId="44" fontId="8" fillId="11" borderId="37" xfId="0" applyNumberFormat="1" applyFont="1" applyFill="1" applyBorder="1" applyAlignment="1">
      <alignment horizontal="center" shrinkToFit="1"/>
    </xf>
    <xf numFmtId="44" fontId="8" fillId="11" borderId="59" xfId="0" applyNumberFormat="1" applyFont="1" applyFill="1" applyBorder="1" applyAlignment="1">
      <alignment horizontal="center" shrinkToFit="1"/>
    </xf>
    <xf numFmtId="0" fontId="8" fillId="0" borderId="47"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44" fontId="8" fillId="11" borderId="9" xfId="0" applyNumberFormat="1" applyFont="1" applyFill="1" applyBorder="1" applyAlignment="1">
      <alignment horizontal="center" shrinkToFit="1"/>
    </xf>
    <xf numFmtId="44" fontId="8" fillId="11" borderId="10" xfId="0" applyNumberFormat="1" applyFont="1" applyFill="1" applyBorder="1" applyAlignment="1">
      <alignment horizontal="center" shrinkToFit="1"/>
    </xf>
    <xf numFmtId="44" fontId="8" fillId="11" borderId="14" xfId="0" applyNumberFormat="1" applyFont="1" applyFill="1" applyBorder="1" applyAlignment="1">
      <alignment horizontal="center" shrinkToFit="1"/>
    </xf>
    <xf numFmtId="44" fontId="8" fillId="11" borderId="31" xfId="0" applyNumberFormat="1" applyFont="1" applyFill="1" applyBorder="1" applyAlignment="1">
      <alignment horizontal="center" shrinkToFit="1"/>
    </xf>
    <xf numFmtId="0" fontId="8" fillId="0" borderId="48" xfId="0" applyFont="1" applyFill="1" applyBorder="1" applyAlignment="1" applyProtection="1">
      <alignment horizontal="left" vertical="top" wrapText="1"/>
      <protection locked="0"/>
    </xf>
    <xf numFmtId="0" fontId="8" fillId="0" borderId="27" xfId="0" applyFont="1" applyFill="1" applyBorder="1" applyAlignment="1" applyProtection="1">
      <alignment horizontal="left" vertical="top" wrapText="1"/>
      <protection locked="0"/>
    </xf>
    <xf numFmtId="0" fontId="7" fillId="10" borderId="17" xfId="0" applyFont="1" applyFill="1" applyBorder="1" applyAlignment="1" applyProtection="1">
      <alignment horizontal="center" vertical="center" textRotation="90" wrapText="1"/>
    </xf>
    <xf numFmtId="0" fontId="7" fillId="0" borderId="3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164" fontId="7" fillId="10" borderId="29" xfId="0" applyNumberFormat="1" applyFont="1" applyFill="1" applyBorder="1" applyAlignment="1" applyProtection="1">
      <alignment horizontal="center" vertical="center"/>
    </xf>
    <xf numFmtId="164" fontId="7" fillId="10" borderId="30" xfId="0" applyNumberFormat="1" applyFont="1" applyFill="1" applyBorder="1" applyAlignment="1" applyProtection="1">
      <alignment horizontal="center" vertical="center"/>
    </xf>
    <xf numFmtId="0" fontId="7" fillId="10" borderId="14" xfId="0" applyFont="1" applyFill="1" applyBorder="1" applyAlignment="1">
      <alignment horizontal="center" vertical="center"/>
    </xf>
    <xf numFmtId="0" fontId="7" fillId="10" borderId="13" xfId="0" applyFont="1" applyFill="1" applyBorder="1" applyAlignment="1">
      <alignment horizontal="center" vertical="center"/>
    </xf>
    <xf numFmtId="0" fontId="5" fillId="10" borderId="1" xfId="0" applyFont="1" applyFill="1" applyBorder="1" applyAlignment="1" applyProtection="1">
      <alignment horizontal="center" vertical="center" wrapText="1"/>
    </xf>
    <xf numFmtId="0" fontId="5" fillId="10" borderId="2" xfId="0" applyFont="1" applyFill="1" applyBorder="1" applyAlignment="1" applyProtection="1">
      <alignment horizontal="center" vertical="center" wrapText="1"/>
    </xf>
    <xf numFmtId="0" fontId="5" fillId="10" borderId="21" xfId="0" applyFont="1" applyFill="1" applyBorder="1" applyAlignment="1" applyProtection="1">
      <alignment horizontal="center" vertical="center" wrapText="1"/>
    </xf>
    <xf numFmtId="0" fontId="5" fillId="10" borderId="0" xfId="0"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xf>
    <xf numFmtId="0" fontId="5" fillId="10" borderId="5" xfId="0" applyFont="1" applyFill="1" applyBorder="1" applyAlignment="1" applyProtection="1">
      <alignment horizontal="center" vertical="center" wrapText="1"/>
    </xf>
    <xf numFmtId="164" fontId="7" fillId="10" borderId="9" xfId="0" applyNumberFormat="1" applyFont="1" applyFill="1" applyBorder="1" applyAlignment="1" applyProtection="1">
      <alignment horizontal="center" vertical="center" wrapText="1"/>
    </xf>
    <xf numFmtId="164" fontId="7" fillId="10" borderId="8" xfId="0" applyNumberFormat="1" applyFont="1" applyFill="1" applyBorder="1" applyAlignment="1" applyProtection="1">
      <alignment horizontal="center" vertical="center" wrapText="1"/>
    </xf>
    <xf numFmtId="0" fontId="7" fillId="10" borderId="37" xfId="0" applyFont="1" applyFill="1" applyBorder="1" applyAlignment="1" applyProtection="1">
      <alignment horizontal="center" vertical="center" wrapText="1"/>
    </xf>
    <xf numFmtId="0" fontId="7" fillId="10" borderId="62" xfId="0" applyFont="1" applyFill="1" applyBorder="1" applyAlignment="1" applyProtection="1">
      <alignment horizontal="center" vertical="center" wrapText="1"/>
    </xf>
    <xf numFmtId="0" fontId="3" fillId="10" borderId="1" xfId="0" applyFont="1" applyFill="1" applyBorder="1" applyAlignment="1">
      <alignment horizontal="right" vertical="center"/>
    </xf>
    <xf numFmtId="0" fontId="3" fillId="10" borderId="2" xfId="0" applyFont="1" applyFill="1" applyBorder="1" applyAlignment="1">
      <alignment horizontal="right" vertical="center"/>
    </xf>
    <xf numFmtId="0" fontId="8" fillId="0" borderId="37"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8" fillId="0" borderId="44"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3" fillId="10" borderId="36" xfId="0" applyFont="1" applyFill="1" applyBorder="1" applyAlignment="1">
      <alignment horizontal="right" vertical="center"/>
    </xf>
    <xf numFmtId="0" fontId="3" fillId="10" borderId="46" xfId="0" applyFont="1" applyFill="1" applyBorder="1" applyAlignment="1">
      <alignment horizontal="right" vertical="center"/>
    </xf>
    <xf numFmtId="0" fontId="3" fillId="10" borderId="36" xfId="0" applyFont="1" applyFill="1" applyBorder="1" applyAlignment="1">
      <alignment horizontal="left" vertical="center"/>
    </xf>
    <xf numFmtId="0" fontId="3" fillId="10" borderId="3" xfId="0" applyFont="1" applyFill="1" applyBorder="1" applyAlignment="1">
      <alignment horizontal="right" vertical="center"/>
    </xf>
    <xf numFmtId="0" fontId="3" fillId="10" borderId="35" xfId="0" applyFont="1" applyFill="1" applyBorder="1" applyAlignment="1">
      <alignment horizontal="right" vertical="center"/>
    </xf>
    <xf numFmtId="0" fontId="3" fillId="10" borderId="36" xfId="0" applyFont="1" applyFill="1" applyBorder="1" applyAlignment="1">
      <alignment horizontal="center" vertical="center"/>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10" borderId="39" xfId="0" applyFont="1" applyFill="1" applyBorder="1" applyAlignment="1">
      <alignment horizontal="center" vertical="center" wrapText="1"/>
    </xf>
    <xf numFmtId="0" fontId="7" fillId="10" borderId="46" xfId="0" applyFont="1" applyFill="1" applyBorder="1" applyAlignment="1">
      <alignment horizontal="center" vertical="center" wrapText="1"/>
    </xf>
    <xf numFmtId="0" fontId="8" fillId="0" borderId="16" xfId="0" applyFont="1" applyFill="1" applyBorder="1" applyAlignment="1" applyProtection="1">
      <alignment horizontal="center" vertical="center" wrapText="1"/>
    </xf>
    <xf numFmtId="0" fontId="8" fillId="0" borderId="45"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7" fillId="10" borderId="29" xfId="0" applyFont="1" applyFill="1" applyBorder="1" applyAlignment="1">
      <alignment horizontal="center" vertical="center"/>
    </xf>
    <xf numFmtId="0" fontId="7" fillId="10" borderId="30" xfId="0" applyFont="1" applyFill="1" applyBorder="1" applyAlignment="1">
      <alignment horizontal="center" vertical="center"/>
    </xf>
    <xf numFmtId="2" fontId="7" fillId="10" borderId="1" xfId="0" applyNumberFormat="1" applyFont="1" applyFill="1" applyBorder="1" applyAlignment="1">
      <alignment horizontal="center" vertical="center"/>
    </xf>
    <xf numFmtId="2" fontId="7" fillId="10" borderId="2" xfId="0" applyNumberFormat="1" applyFont="1" applyFill="1" applyBorder="1" applyAlignment="1">
      <alignment horizontal="center" vertical="center"/>
    </xf>
    <xf numFmtId="2" fontId="7" fillId="10" borderId="3" xfId="0" applyNumberFormat="1" applyFont="1" applyFill="1" applyBorder="1" applyAlignment="1">
      <alignment horizontal="center" vertical="center"/>
    </xf>
    <xf numFmtId="164" fontId="7" fillId="10" borderId="17" xfId="0" applyNumberFormat="1" applyFont="1" applyFill="1" applyBorder="1" applyAlignment="1" applyProtection="1">
      <alignment horizontal="center" vertical="center" wrapText="1"/>
    </xf>
    <xf numFmtId="164" fontId="7" fillId="10" borderId="17" xfId="0" applyNumberFormat="1" applyFont="1" applyFill="1" applyBorder="1" applyAlignment="1" applyProtection="1">
      <alignment horizontal="center" vertical="center"/>
    </xf>
    <xf numFmtId="0" fontId="7" fillId="10" borderId="17" xfId="0" applyFont="1" applyFill="1" applyBorder="1" applyAlignment="1">
      <alignment horizontal="center" vertical="center"/>
    </xf>
    <xf numFmtId="167" fontId="7" fillId="5" borderId="29" xfId="0" applyNumberFormat="1" applyFont="1" applyFill="1" applyBorder="1" applyAlignment="1" applyProtection="1">
      <alignment horizontal="right" vertical="center" wrapText="1"/>
    </xf>
    <xf numFmtId="167" fontId="7" fillId="5" borderId="51" xfId="0" applyNumberFormat="1" applyFont="1" applyFill="1" applyBorder="1" applyAlignment="1" applyProtection="1">
      <alignment horizontal="right" vertical="center" wrapText="1"/>
    </xf>
    <xf numFmtId="44" fontId="7" fillId="5" borderId="29" xfId="1" applyFont="1" applyFill="1" applyBorder="1" applyAlignment="1" applyProtection="1">
      <alignment horizontal="center" vertical="center"/>
    </xf>
    <xf numFmtId="44" fontId="7" fillId="5" borderId="51" xfId="1" applyFont="1" applyFill="1" applyBorder="1" applyAlignment="1" applyProtection="1">
      <alignment horizontal="center" vertical="center"/>
    </xf>
    <xf numFmtId="44" fontId="7" fillId="5" borderId="29" xfId="1" applyFont="1" applyFill="1" applyBorder="1" applyAlignment="1">
      <alignment horizontal="center" vertical="center"/>
    </xf>
    <xf numFmtId="44" fontId="7" fillId="5" borderId="51" xfId="1" applyFont="1" applyFill="1" applyBorder="1" applyAlignment="1">
      <alignment horizontal="center" vertical="center"/>
    </xf>
    <xf numFmtId="44" fontId="7" fillId="5" borderId="29" xfId="0" applyNumberFormat="1" applyFont="1" applyFill="1" applyBorder="1" applyAlignment="1">
      <alignment horizontal="center" vertical="center"/>
    </xf>
    <xf numFmtId="0" fontId="7" fillId="5" borderId="51" xfId="0" applyFont="1" applyFill="1" applyBorder="1" applyAlignment="1">
      <alignment horizontal="center" vertical="center"/>
    </xf>
    <xf numFmtId="0" fontId="7" fillId="0" borderId="31" xfId="0" applyFont="1" applyFill="1" applyBorder="1" applyAlignment="1" applyProtection="1">
      <alignment horizontal="center" vertical="center" wrapText="1"/>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8" fillId="0" borderId="53"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8" fillId="0" borderId="5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40" xfId="0" applyFont="1" applyFill="1" applyBorder="1" applyAlignment="1" applyProtection="1">
      <alignment horizontal="left" vertical="center" wrapText="1"/>
    </xf>
    <xf numFmtId="0" fontId="5" fillId="0" borderId="43" xfId="0" applyFont="1" applyFill="1" applyBorder="1" applyAlignment="1" applyProtection="1">
      <alignment horizontal="left" vertical="center" wrapText="1"/>
    </xf>
    <xf numFmtId="0" fontId="5" fillId="0" borderId="52"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2" fontId="7" fillId="10" borderId="30" xfId="0" applyNumberFormat="1" applyFont="1" applyFill="1" applyBorder="1" applyAlignment="1">
      <alignment horizontal="right" vertical="center"/>
    </xf>
    <xf numFmtId="2" fontId="7" fillId="10" borderId="17" xfId="0" applyNumberFormat="1" applyFont="1" applyFill="1" applyBorder="1" applyAlignment="1">
      <alignment horizontal="right" vertical="center"/>
    </xf>
    <xf numFmtId="2" fontId="7" fillId="10" borderId="7" xfId="0" applyNumberFormat="1" applyFont="1" applyFill="1" applyBorder="1" applyAlignment="1">
      <alignment horizontal="right" vertical="center"/>
    </xf>
    <xf numFmtId="2" fontId="7" fillId="10" borderId="8" xfId="0" applyNumberFormat="1" applyFont="1" applyFill="1" applyBorder="1" applyAlignment="1">
      <alignment horizontal="right" vertical="center"/>
    </xf>
    <xf numFmtId="0" fontId="8" fillId="0" borderId="47"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49" xfId="0" applyFont="1" applyFill="1" applyBorder="1" applyAlignment="1" applyProtection="1">
      <alignment horizontal="left" vertical="center" wrapText="1"/>
    </xf>
    <xf numFmtId="0" fontId="8" fillId="0" borderId="44"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45" xfId="0" applyFont="1" applyFill="1" applyBorder="1" applyAlignment="1" applyProtection="1">
      <alignment horizontal="left" vertical="center" wrapText="1"/>
    </xf>
    <xf numFmtId="2" fontId="8" fillId="10" borderId="15" xfId="0" applyNumberFormat="1" applyFont="1" applyFill="1" applyBorder="1" applyAlignment="1">
      <alignment horizontal="right" vertical="center"/>
    </xf>
    <xf numFmtId="2" fontId="8" fillId="10" borderId="5" xfId="0" applyNumberFormat="1" applyFont="1" applyFill="1" applyBorder="1" applyAlignment="1">
      <alignment horizontal="right" vertical="center"/>
    </xf>
    <xf numFmtId="0" fontId="12" fillId="10" borderId="7" xfId="0" applyFont="1" applyFill="1" applyBorder="1" applyAlignment="1" applyProtection="1">
      <alignment horizontal="center" vertical="center"/>
    </xf>
    <xf numFmtId="0" fontId="12" fillId="10" borderId="10" xfId="0" applyFont="1" applyFill="1" applyBorder="1" applyAlignment="1" applyProtection="1">
      <alignment horizontal="center" vertical="center"/>
    </xf>
  </cellXfs>
  <cellStyles count="3">
    <cellStyle name="Currency" xfId="1" builtinId="4"/>
    <cellStyle name="Normal" xfId="0" builtinId="0"/>
    <cellStyle name="Percent" xfId="2" builtinId="5"/>
  </cellStyles>
  <dxfs count="82">
    <dxf>
      <fill>
        <patternFill>
          <bgColor rgb="FFFFFF99"/>
        </patternFill>
      </fill>
    </dxf>
    <dxf>
      <fill>
        <patternFill>
          <bgColor rgb="FFFFFF99"/>
        </patternFill>
      </fill>
    </dxf>
    <dxf>
      <fill>
        <patternFill>
          <bgColor rgb="FFFFFF99"/>
        </patternFill>
      </fill>
    </dxf>
    <dxf>
      <fill>
        <patternFill>
          <bgColor theme="9" tint="0.39994506668294322"/>
        </patternFill>
      </fill>
    </dxf>
    <dxf>
      <fill>
        <patternFill>
          <bgColor theme="9" tint="0.39994506668294322"/>
        </patternFill>
      </fill>
    </dxf>
    <dxf>
      <fill>
        <patternFill>
          <bgColor rgb="FFFF0000"/>
        </patternFill>
      </fill>
    </dxf>
    <dxf>
      <fill>
        <patternFill>
          <bgColor theme="0" tint="-0.1499679555650502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nds/AppData/Local/Microsoft/Windows/Temporary%20Internet%20Files/Content.Outlook/0R73K0TO/Force%20Account%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801 Personnel Cost "/>
      <sheetName val="A804a Personnel Time Sheet"/>
      <sheetName val="A804b Equipment Time Sheet"/>
      <sheetName val="Sheet1"/>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
  <sheetViews>
    <sheetView zoomScaleNormal="100" workbookViewId="0">
      <selection activeCell="A2" sqref="A2"/>
    </sheetView>
  </sheetViews>
  <sheetFormatPr defaultRowHeight="14.5" x14ac:dyDescent="0.35"/>
  <cols>
    <col min="1" max="1" width="96.81640625" bestFit="1" customWidth="1"/>
  </cols>
  <sheetData>
    <row r="1" spans="1:1" ht="17" x14ac:dyDescent="0.4">
      <c r="A1" s="109" t="s">
        <v>128</v>
      </c>
    </row>
    <row r="2" spans="1:1" ht="126" customHeight="1" x14ac:dyDescent="0.35">
      <c r="A2" s="127" t="s">
        <v>932</v>
      </c>
    </row>
  </sheetData>
  <pageMargins left="0.7" right="0.7" top="0.75" bottom="0.75" header="0.3" footer="0.3"/>
  <pageSetup orientation="portrait" r:id="rId1"/>
  <headerFooter>
    <oddHeader>&amp;CA800 Personnel and Equipment Worksheets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354"/>
  <sheetViews>
    <sheetView tabSelected="1" topLeftCell="I1" zoomScaleNormal="100" workbookViewId="0">
      <pane ySplit="4" topLeftCell="A5" activePane="bottomLeft" state="frozen"/>
      <selection pane="bottomLeft" activeCell="S1" sqref="S1:X1"/>
    </sheetView>
  </sheetViews>
  <sheetFormatPr defaultColWidth="9.1796875" defaultRowHeight="13" x14ac:dyDescent="0.3"/>
  <cols>
    <col min="1" max="1" width="4" style="1" bestFit="1" customWidth="1"/>
    <col min="2" max="2" width="15.7265625" style="2" bestFit="1" customWidth="1"/>
    <col min="3" max="3" width="8.26953125" style="3" customWidth="1"/>
    <col min="4" max="4" width="17.7265625" style="2" bestFit="1" customWidth="1"/>
    <col min="5" max="5" width="9.453125" style="3" bestFit="1" customWidth="1"/>
    <col min="6" max="6" width="12.453125" style="2" customWidth="1"/>
    <col min="7" max="7" width="7.7265625" style="2" customWidth="1"/>
    <col min="8" max="8" width="8" style="2" customWidth="1"/>
    <col min="9" max="9" width="12" style="2" customWidth="1"/>
    <col min="10" max="10" width="9.1796875" style="2"/>
    <col min="11" max="11" width="11.1796875" style="2" customWidth="1"/>
    <col min="12" max="12" width="9.81640625" style="2" customWidth="1"/>
    <col min="13" max="15" width="10.7265625" style="2" customWidth="1"/>
    <col min="16" max="16" width="12.54296875" style="2" bestFit="1" customWidth="1"/>
    <col min="17" max="17" width="12" style="2" customWidth="1"/>
    <col min="18" max="23" width="9.1796875" style="2"/>
    <col min="24" max="24" width="9.1796875" style="2" customWidth="1"/>
    <col min="25" max="16384" width="9.1796875" style="2"/>
  </cols>
  <sheetData>
    <row r="1" spans="1:24" ht="24" customHeight="1" thickBot="1" x14ac:dyDescent="0.55000000000000004">
      <c r="A1" s="224" t="s">
        <v>7</v>
      </c>
      <c r="B1" s="225"/>
      <c r="C1" s="225"/>
      <c r="D1" s="226"/>
      <c r="E1" s="226"/>
      <c r="F1" s="226"/>
      <c r="G1" s="225" t="s">
        <v>114</v>
      </c>
      <c r="H1" s="227"/>
      <c r="I1" s="228"/>
      <c r="J1" s="226"/>
      <c r="K1" s="131"/>
      <c r="L1" s="228"/>
      <c r="M1" s="226"/>
      <c r="N1" s="132"/>
      <c r="O1" s="133"/>
      <c r="P1" s="132"/>
      <c r="Q1" s="222"/>
      <c r="R1" s="222"/>
      <c r="S1" s="220" t="s">
        <v>934</v>
      </c>
      <c r="T1" s="220"/>
      <c r="U1" s="220"/>
      <c r="V1" s="220"/>
      <c r="W1" s="220"/>
      <c r="X1" s="221"/>
    </row>
    <row r="2" spans="1:24" ht="0.75" customHeight="1" x14ac:dyDescent="0.3">
      <c r="A2" s="134"/>
      <c r="B2" s="135"/>
      <c r="C2" s="136"/>
      <c r="D2" s="137"/>
      <c r="E2" s="138"/>
      <c r="F2" s="139"/>
      <c r="G2" s="140"/>
      <c r="H2" s="140"/>
      <c r="I2" s="140"/>
      <c r="J2" s="140"/>
      <c r="K2" s="223"/>
      <c r="L2" s="223"/>
      <c r="M2" s="141"/>
      <c r="N2" s="223"/>
      <c r="O2" s="223"/>
      <c r="P2" s="142"/>
      <c r="Q2" s="143"/>
      <c r="R2" s="143"/>
      <c r="S2" s="144"/>
      <c r="T2" s="143"/>
      <c r="U2" s="144"/>
      <c r="V2" s="156"/>
      <c r="W2" s="156"/>
      <c r="X2" s="145"/>
    </row>
    <row r="3" spans="1:24" ht="52" x14ac:dyDescent="0.3">
      <c r="A3" s="153"/>
      <c r="B3" s="152" t="s">
        <v>14</v>
      </c>
      <c r="C3" s="148" t="s">
        <v>23</v>
      </c>
      <c r="D3" s="148" t="s">
        <v>24</v>
      </c>
      <c r="E3" s="148" t="s">
        <v>25</v>
      </c>
      <c r="F3" s="148" t="s">
        <v>26</v>
      </c>
      <c r="G3" s="148" t="s">
        <v>27</v>
      </c>
      <c r="H3" s="148" t="s">
        <v>28</v>
      </c>
      <c r="I3" s="148" t="s">
        <v>29</v>
      </c>
      <c r="J3" s="148" t="s">
        <v>30</v>
      </c>
      <c r="K3" s="148" t="s">
        <v>31</v>
      </c>
      <c r="L3" s="148" t="s">
        <v>32</v>
      </c>
      <c r="M3" s="148" t="s">
        <v>33</v>
      </c>
      <c r="N3" s="148" t="s">
        <v>34</v>
      </c>
      <c r="O3" s="148" t="s">
        <v>35</v>
      </c>
      <c r="P3" s="148" t="s">
        <v>36</v>
      </c>
      <c r="Q3" s="148" t="s">
        <v>37</v>
      </c>
      <c r="R3" s="148" t="s">
        <v>38</v>
      </c>
      <c r="S3" s="148" t="s">
        <v>39</v>
      </c>
      <c r="T3" s="148" t="s">
        <v>40</v>
      </c>
      <c r="U3" s="148" t="s">
        <v>122</v>
      </c>
      <c r="V3" s="148" t="s">
        <v>41</v>
      </c>
      <c r="W3" s="154" t="s">
        <v>42</v>
      </c>
      <c r="X3" s="155" t="s">
        <v>43</v>
      </c>
    </row>
    <row r="4" spans="1:24" hidden="1" x14ac:dyDescent="0.3">
      <c r="A4" s="63"/>
      <c r="B4" s="90"/>
      <c r="C4" s="90"/>
      <c r="D4" s="90"/>
      <c r="E4" s="90"/>
      <c r="F4" s="90"/>
      <c r="G4" s="90"/>
      <c r="H4" s="90"/>
      <c r="I4" s="149"/>
      <c r="J4" s="90"/>
      <c r="K4" s="90"/>
      <c r="L4" s="90"/>
      <c r="M4" s="149"/>
      <c r="N4" s="90"/>
      <c r="O4" s="90"/>
      <c r="P4" s="90"/>
      <c r="Q4" s="90"/>
      <c r="R4" s="90"/>
      <c r="S4" s="90"/>
      <c r="T4" s="90"/>
      <c r="U4" s="90"/>
      <c r="V4" s="149"/>
      <c r="W4" s="157"/>
      <c r="X4" s="91"/>
    </row>
    <row r="5" spans="1:24" x14ac:dyDescent="0.3">
      <c r="A5" s="146">
        <v>1</v>
      </c>
      <c r="B5" s="56"/>
      <c r="C5" s="70"/>
      <c r="D5" s="57"/>
      <c r="E5" s="58"/>
      <c r="F5" s="59"/>
      <c r="G5" s="57"/>
      <c r="H5" s="57"/>
      <c r="I5" s="150" t="str">
        <f t="shared" ref="I5:I36" si="0">IF(B5="","",IF(E5="Hourly",F5*H5*"52",F5))</f>
        <v/>
      </c>
      <c r="J5" s="60"/>
      <c r="K5" s="150" t="str">
        <f t="shared" ref="K5:K36" si="1">IF(B5="","",J5*I5)</f>
        <v/>
      </c>
      <c r="L5" s="60"/>
      <c r="M5" s="150" t="str">
        <f t="shared" ref="M5:M36" si="2">IF(B5="","",I5*L5)</f>
        <v/>
      </c>
      <c r="N5" s="59"/>
      <c r="O5" s="59"/>
      <c r="P5" s="59"/>
      <c r="Q5" s="150" t="str">
        <f t="shared" ref="Q5:Q36" si="3">IF(B5="","",SUM(I5+K5+M5+N5+O5+P5))</f>
        <v/>
      </c>
      <c r="R5" s="61"/>
      <c r="S5" s="61"/>
      <c r="T5" s="61"/>
      <c r="U5" s="61"/>
      <c r="V5" s="158" t="str">
        <f t="shared" ref="V5:V36" si="4">IF(B5="","",(H5*52)-((R5+S5+T5+U5)*G5))</f>
        <v/>
      </c>
      <c r="W5" s="159" t="str">
        <f>IF(B5="","",ROUND(Q5/V5,2))</f>
        <v/>
      </c>
      <c r="X5" s="88"/>
    </row>
    <row r="6" spans="1:24" x14ac:dyDescent="0.3">
      <c r="A6" s="146">
        <f>A5+1</f>
        <v>2</v>
      </c>
      <c r="B6" s="56"/>
      <c r="C6" s="70"/>
      <c r="D6" s="57"/>
      <c r="E6" s="58"/>
      <c r="F6" s="59"/>
      <c r="G6" s="57"/>
      <c r="H6" s="57"/>
      <c r="I6" s="150" t="str">
        <f t="shared" si="0"/>
        <v/>
      </c>
      <c r="J6" s="60"/>
      <c r="K6" s="150" t="str">
        <f t="shared" si="1"/>
        <v/>
      </c>
      <c r="L6" s="60"/>
      <c r="M6" s="150" t="str">
        <f t="shared" si="2"/>
        <v/>
      </c>
      <c r="N6" s="59"/>
      <c r="O6" s="59"/>
      <c r="P6" s="59"/>
      <c r="Q6" s="150" t="str">
        <f t="shared" si="3"/>
        <v/>
      </c>
      <c r="R6" s="61"/>
      <c r="S6" s="61"/>
      <c r="T6" s="61"/>
      <c r="U6" s="61"/>
      <c r="V6" s="158" t="str">
        <f t="shared" si="4"/>
        <v/>
      </c>
      <c r="W6" s="159" t="str">
        <f t="shared" ref="W6:W69" si="5">IF(B6="","",ROUND(Q6/V6,2))</f>
        <v/>
      </c>
      <c r="X6" s="88"/>
    </row>
    <row r="7" spans="1:24" x14ac:dyDescent="0.3">
      <c r="A7" s="146">
        <f t="shared" ref="A7:A70" si="6">A6+1</f>
        <v>3</v>
      </c>
      <c r="B7" s="56"/>
      <c r="C7" s="70"/>
      <c r="D7" s="57"/>
      <c r="E7" s="62"/>
      <c r="F7" s="59"/>
      <c r="G7" s="57"/>
      <c r="H7" s="57"/>
      <c r="I7" s="150" t="str">
        <f t="shared" si="0"/>
        <v/>
      </c>
      <c r="J7" s="60"/>
      <c r="K7" s="150" t="str">
        <f t="shared" si="1"/>
        <v/>
      </c>
      <c r="L7" s="60"/>
      <c r="M7" s="150" t="str">
        <f t="shared" si="2"/>
        <v/>
      </c>
      <c r="N7" s="59"/>
      <c r="O7" s="59"/>
      <c r="P7" s="59"/>
      <c r="Q7" s="150" t="str">
        <f t="shared" si="3"/>
        <v/>
      </c>
      <c r="R7" s="61"/>
      <c r="S7" s="61"/>
      <c r="T7" s="61"/>
      <c r="U7" s="61"/>
      <c r="V7" s="158" t="str">
        <f t="shared" si="4"/>
        <v/>
      </c>
      <c r="W7" s="159" t="str">
        <f t="shared" si="5"/>
        <v/>
      </c>
      <c r="X7" s="88"/>
    </row>
    <row r="8" spans="1:24" x14ac:dyDescent="0.3">
      <c r="A8" s="146">
        <f t="shared" si="6"/>
        <v>4</v>
      </c>
      <c r="B8" s="56"/>
      <c r="C8" s="70"/>
      <c r="D8" s="57"/>
      <c r="E8" s="62"/>
      <c r="F8" s="59"/>
      <c r="G8" s="57"/>
      <c r="H8" s="57"/>
      <c r="I8" s="150" t="str">
        <f t="shared" si="0"/>
        <v/>
      </c>
      <c r="J8" s="60"/>
      <c r="K8" s="150" t="str">
        <f t="shared" si="1"/>
        <v/>
      </c>
      <c r="L8" s="60"/>
      <c r="M8" s="150" t="str">
        <f t="shared" si="2"/>
        <v/>
      </c>
      <c r="N8" s="59"/>
      <c r="O8" s="59"/>
      <c r="P8" s="59"/>
      <c r="Q8" s="150" t="str">
        <f t="shared" si="3"/>
        <v/>
      </c>
      <c r="R8" s="61"/>
      <c r="S8" s="61"/>
      <c r="T8" s="61"/>
      <c r="U8" s="61"/>
      <c r="V8" s="158" t="str">
        <f t="shared" si="4"/>
        <v/>
      </c>
      <c r="W8" s="159" t="str">
        <f t="shared" si="5"/>
        <v/>
      </c>
      <c r="X8" s="88"/>
    </row>
    <row r="9" spans="1:24" x14ac:dyDescent="0.3">
      <c r="A9" s="146">
        <f t="shared" si="6"/>
        <v>5</v>
      </c>
      <c r="B9" s="56"/>
      <c r="C9" s="70"/>
      <c r="D9" s="57"/>
      <c r="E9" s="62"/>
      <c r="F9" s="59"/>
      <c r="G9" s="57"/>
      <c r="H9" s="57"/>
      <c r="I9" s="150" t="str">
        <f t="shared" si="0"/>
        <v/>
      </c>
      <c r="J9" s="60"/>
      <c r="K9" s="150" t="str">
        <f t="shared" si="1"/>
        <v/>
      </c>
      <c r="L9" s="60"/>
      <c r="M9" s="150" t="str">
        <f t="shared" si="2"/>
        <v/>
      </c>
      <c r="N9" s="59"/>
      <c r="O9" s="59"/>
      <c r="P9" s="59"/>
      <c r="Q9" s="150" t="str">
        <f t="shared" si="3"/>
        <v/>
      </c>
      <c r="R9" s="61"/>
      <c r="S9" s="61"/>
      <c r="T9" s="61"/>
      <c r="U9" s="61"/>
      <c r="V9" s="158" t="str">
        <f t="shared" si="4"/>
        <v/>
      </c>
      <c r="W9" s="159" t="str">
        <f t="shared" si="5"/>
        <v/>
      </c>
      <c r="X9" s="88"/>
    </row>
    <row r="10" spans="1:24" x14ac:dyDescent="0.3">
      <c r="A10" s="146">
        <f t="shared" si="6"/>
        <v>6</v>
      </c>
      <c r="B10" s="56"/>
      <c r="C10" s="70"/>
      <c r="D10" s="57"/>
      <c r="E10" s="62"/>
      <c r="F10" s="59"/>
      <c r="G10" s="57"/>
      <c r="H10" s="57"/>
      <c r="I10" s="150" t="str">
        <f t="shared" si="0"/>
        <v/>
      </c>
      <c r="J10" s="60"/>
      <c r="K10" s="150" t="str">
        <f t="shared" si="1"/>
        <v/>
      </c>
      <c r="L10" s="60"/>
      <c r="M10" s="150" t="str">
        <f t="shared" si="2"/>
        <v/>
      </c>
      <c r="N10" s="59"/>
      <c r="O10" s="59"/>
      <c r="P10" s="59"/>
      <c r="Q10" s="150" t="str">
        <f t="shared" si="3"/>
        <v/>
      </c>
      <c r="R10" s="61"/>
      <c r="S10" s="61"/>
      <c r="T10" s="61"/>
      <c r="U10" s="61"/>
      <c r="V10" s="158" t="str">
        <f t="shared" si="4"/>
        <v/>
      </c>
      <c r="W10" s="159" t="str">
        <f t="shared" si="5"/>
        <v/>
      </c>
      <c r="X10" s="88"/>
    </row>
    <row r="11" spans="1:24" x14ac:dyDescent="0.3">
      <c r="A11" s="146">
        <f t="shared" si="6"/>
        <v>7</v>
      </c>
      <c r="B11" s="56"/>
      <c r="C11" s="70"/>
      <c r="D11" s="57"/>
      <c r="E11" s="62"/>
      <c r="F11" s="59"/>
      <c r="G11" s="57"/>
      <c r="H11" s="57"/>
      <c r="I11" s="150" t="str">
        <f t="shared" si="0"/>
        <v/>
      </c>
      <c r="J11" s="60"/>
      <c r="K11" s="150" t="str">
        <f t="shared" si="1"/>
        <v/>
      </c>
      <c r="L11" s="60"/>
      <c r="M11" s="150" t="str">
        <f t="shared" si="2"/>
        <v/>
      </c>
      <c r="N11" s="59"/>
      <c r="O11" s="59"/>
      <c r="P11" s="59"/>
      <c r="Q11" s="150" t="str">
        <f t="shared" si="3"/>
        <v/>
      </c>
      <c r="R11" s="61"/>
      <c r="S11" s="61"/>
      <c r="T11" s="61"/>
      <c r="U11" s="61"/>
      <c r="V11" s="158" t="str">
        <f t="shared" si="4"/>
        <v/>
      </c>
      <c r="W11" s="159" t="str">
        <f t="shared" si="5"/>
        <v/>
      </c>
      <c r="X11" s="88"/>
    </row>
    <row r="12" spans="1:24" x14ac:dyDescent="0.3">
      <c r="A12" s="146">
        <f t="shared" si="6"/>
        <v>8</v>
      </c>
      <c r="B12" s="56"/>
      <c r="C12" s="70"/>
      <c r="D12" s="57"/>
      <c r="E12" s="62"/>
      <c r="F12" s="59"/>
      <c r="G12" s="57"/>
      <c r="H12" s="57"/>
      <c r="I12" s="150" t="str">
        <f t="shared" si="0"/>
        <v/>
      </c>
      <c r="J12" s="60"/>
      <c r="K12" s="150" t="str">
        <f t="shared" si="1"/>
        <v/>
      </c>
      <c r="L12" s="60"/>
      <c r="M12" s="150" t="str">
        <f t="shared" si="2"/>
        <v/>
      </c>
      <c r="N12" s="59"/>
      <c r="O12" s="59"/>
      <c r="P12" s="59"/>
      <c r="Q12" s="150" t="str">
        <f t="shared" si="3"/>
        <v/>
      </c>
      <c r="R12" s="61"/>
      <c r="S12" s="61"/>
      <c r="T12" s="61"/>
      <c r="U12" s="61"/>
      <c r="V12" s="158" t="str">
        <f t="shared" si="4"/>
        <v/>
      </c>
      <c r="W12" s="159" t="str">
        <f t="shared" si="5"/>
        <v/>
      </c>
      <c r="X12" s="88"/>
    </row>
    <row r="13" spans="1:24" x14ac:dyDescent="0.3">
      <c r="A13" s="146">
        <f t="shared" si="6"/>
        <v>9</v>
      </c>
      <c r="B13" s="56"/>
      <c r="C13" s="70"/>
      <c r="D13" s="57"/>
      <c r="E13" s="62"/>
      <c r="F13" s="59"/>
      <c r="G13" s="57"/>
      <c r="H13" s="57"/>
      <c r="I13" s="150" t="str">
        <f t="shared" si="0"/>
        <v/>
      </c>
      <c r="J13" s="60"/>
      <c r="K13" s="150" t="str">
        <f t="shared" si="1"/>
        <v/>
      </c>
      <c r="L13" s="60"/>
      <c r="M13" s="150" t="str">
        <f t="shared" si="2"/>
        <v/>
      </c>
      <c r="N13" s="59"/>
      <c r="O13" s="59"/>
      <c r="P13" s="59"/>
      <c r="Q13" s="150" t="str">
        <f t="shared" si="3"/>
        <v/>
      </c>
      <c r="R13" s="61"/>
      <c r="S13" s="61"/>
      <c r="T13" s="61"/>
      <c r="U13" s="61"/>
      <c r="V13" s="158" t="str">
        <f t="shared" si="4"/>
        <v/>
      </c>
      <c r="W13" s="159" t="str">
        <f t="shared" si="5"/>
        <v/>
      </c>
      <c r="X13" s="88"/>
    </row>
    <row r="14" spans="1:24" x14ac:dyDescent="0.3">
      <c r="A14" s="146">
        <f t="shared" si="6"/>
        <v>10</v>
      </c>
      <c r="B14" s="56"/>
      <c r="C14" s="70"/>
      <c r="D14" s="57"/>
      <c r="E14" s="58"/>
      <c r="F14" s="59"/>
      <c r="G14" s="57"/>
      <c r="H14" s="57"/>
      <c r="I14" s="150" t="str">
        <f t="shared" si="0"/>
        <v/>
      </c>
      <c r="J14" s="60"/>
      <c r="K14" s="150" t="str">
        <f t="shared" si="1"/>
        <v/>
      </c>
      <c r="L14" s="60"/>
      <c r="M14" s="150" t="str">
        <f t="shared" si="2"/>
        <v/>
      </c>
      <c r="N14" s="59"/>
      <c r="O14" s="59"/>
      <c r="P14" s="59"/>
      <c r="Q14" s="150" t="str">
        <f t="shared" si="3"/>
        <v/>
      </c>
      <c r="R14" s="61"/>
      <c r="S14" s="61"/>
      <c r="T14" s="61"/>
      <c r="U14" s="61"/>
      <c r="V14" s="158" t="str">
        <f t="shared" si="4"/>
        <v/>
      </c>
      <c r="W14" s="159" t="str">
        <f t="shared" si="5"/>
        <v/>
      </c>
      <c r="X14" s="88"/>
    </row>
    <row r="15" spans="1:24" x14ac:dyDescent="0.3">
      <c r="A15" s="146">
        <f t="shared" si="6"/>
        <v>11</v>
      </c>
      <c r="B15" s="56"/>
      <c r="C15" s="70"/>
      <c r="D15" s="57"/>
      <c r="E15" s="58"/>
      <c r="F15" s="59"/>
      <c r="G15" s="57"/>
      <c r="H15" s="57"/>
      <c r="I15" s="150" t="str">
        <f t="shared" si="0"/>
        <v/>
      </c>
      <c r="J15" s="60"/>
      <c r="K15" s="150" t="str">
        <f t="shared" si="1"/>
        <v/>
      </c>
      <c r="L15" s="60"/>
      <c r="M15" s="150" t="str">
        <f t="shared" si="2"/>
        <v/>
      </c>
      <c r="N15" s="59"/>
      <c r="O15" s="59"/>
      <c r="P15" s="59"/>
      <c r="Q15" s="150" t="str">
        <f t="shared" si="3"/>
        <v/>
      </c>
      <c r="R15" s="61"/>
      <c r="S15" s="61"/>
      <c r="T15" s="61"/>
      <c r="U15" s="61"/>
      <c r="V15" s="158" t="str">
        <f t="shared" si="4"/>
        <v/>
      </c>
      <c r="W15" s="159" t="str">
        <f t="shared" si="5"/>
        <v/>
      </c>
      <c r="X15" s="88"/>
    </row>
    <row r="16" spans="1:24" x14ac:dyDescent="0.3">
      <c r="A16" s="146">
        <f t="shared" si="6"/>
        <v>12</v>
      </c>
      <c r="B16" s="56"/>
      <c r="C16" s="70"/>
      <c r="D16" s="57"/>
      <c r="E16" s="58"/>
      <c r="F16" s="59"/>
      <c r="G16" s="57"/>
      <c r="H16" s="57"/>
      <c r="I16" s="150" t="str">
        <f t="shared" si="0"/>
        <v/>
      </c>
      <c r="J16" s="60"/>
      <c r="K16" s="150" t="str">
        <f t="shared" si="1"/>
        <v/>
      </c>
      <c r="L16" s="60"/>
      <c r="M16" s="150" t="str">
        <f t="shared" si="2"/>
        <v/>
      </c>
      <c r="N16" s="59"/>
      <c r="O16" s="59"/>
      <c r="P16" s="59"/>
      <c r="Q16" s="150" t="str">
        <f t="shared" si="3"/>
        <v/>
      </c>
      <c r="R16" s="61"/>
      <c r="S16" s="61"/>
      <c r="T16" s="61"/>
      <c r="U16" s="61"/>
      <c r="V16" s="158" t="str">
        <f t="shared" si="4"/>
        <v/>
      </c>
      <c r="W16" s="159" t="str">
        <f t="shared" si="5"/>
        <v/>
      </c>
      <c r="X16" s="88"/>
    </row>
    <row r="17" spans="1:24" x14ac:dyDescent="0.3">
      <c r="A17" s="146">
        <f t="shared" si="6"/>
        <v>13</v>
      </c>
      <c r="B17" s="56"/>
      <c r="C17" s="70"/>
      <c r="D17" s="57"/>
      <c r="E17" s="58"/>
      <c r="F17" s="59"/>
      <c r="G17" s="57"/>
      <c r="H17" s="57"/>
      <c r="I17" s="150" t="str">
        <f t="shared" si="0"/>
        <v/>
      </c>
      <c r="J17" s="60"/>
      <c r="K17" s="150" t="str">
        <f t="shared" si="1"/>
        <v/>
      </c>
      <c r="L17" s="60"/>
      <c r="M17" s="150" t="str">
        <f t="shared" si="2"/>
        <v/>
      </c>
      <c r="N17" s="59"/>
      <c r="O17" s="59"/>
      <c r="P17" s="59"/>
      <c r="Q17" s="150" t="str">
        <f t="shared" si="3"/>
        <v/>
      </c>
      <c r="R17" s="61"/>
      <c r="S17" s="61"/>
      <c r="T17" s="61"/>
      <c r="U17" s="61"/>
      <c r="V17" s="158" t="str">
        <f t="shared" si="4"/>
        <v/>
      </c>
      <c r="W17" s="159" t="str">
        <f t="shared" si="5"/>
        <v/>
      </c>
      <c r="X17" s="88"/>
    </row>
    <row r="18" spans="1:24" x14ac:dyDescent="0.3">
      <c r="A18" s="146">
        <f t="shared" si="6"/>
        <v>14</v>
      </c>
      <c r="B18" s="56"/>
      <c r="C18" s="70"/>
      <c r="D18" s="57"/>
      <c r="E18" s="58"/>
      <c r="F18" s="59"/>
      <c r="G18" s="57"/>
      <c r="H18" s="57"/>
      <c r="I18" s="150" t="str">
        <f t="shared" si="0"/>
        <v/>
      </c>
      <c r="J18" s="60"/>
      <c r="K18" s="150" t="str">
        <f t="shared" si="1"/>
        <v/>
      </c>
      <c r="L18" s="60"/>
      <c r="M18" s="150" t="str">
        <f t="shared" si="2"/>
        <v/>
      </c>
      <c r="N18" s="59"/>
      <c r="O18" s="59"/>
      <c r="P18" s="59"/>
      <c r="Q18" s="150" t="str">
        <f t="shared" si="3"/>
        <v/>
      </c>
      <c r="R18" s="61"/>
      <c r="S18" s="61"/>
      <c r="T18" s="61"/>
      <c r="U18" s="61"/>
      <c r="V18" s="158" t="str">
        <f t="shared" si="4"/>
        <v/>
      </c>
      <c r="W18" s="159" t="str">
        <f t="shared" si="5"/>
        <v/>
      </c>
      <c r="X18" s="88"/>
    </row>
    <row r="19" spans="1:24" x14ac:dyDescent="0.3">
      <c r="A19" s="146">
        <f t="shared" si="6"/>
        <v>15</v>
      </c>
      <c r="B19" s="56"/>
      <c r="C19" s="70"/>
      <c r="D19" s="57"/>
      <c r="E19" s="58"/>
      <c r="F19" s="59"/>
      <c r="G19" s="57"/>
      <c r="H19" s="57"/>
      <c r="I19" s="150" t="str">
        <f t="shared" si="0"/>
        <v/>
      </c>
      <c r="J19" s="60"/>
      <c r="K19" s="150" t="str">
        <f t="shared" si="1"/>
        <v/>
      </c>
      <c r="L19" s="60"/>
      <c r="M19" s="150" t="str">
        <f t="shared" si="2"/>
        <v/>
      </c>
      <c r="N19" s="59"/>
      <c r="O19" s="59"/>
      <c r="P19" s="59"/>
      <c r="Q19" s="150" t="str">
        <f t="shared" si="3"/>
        <v/>
      </c>
      <c r="R19" s="61"/>
      <c r="S19" s="61"/>
      <c r="T19" s="61"/>
      <c r="U19" s="61"/>
      <c r="V19" s="158" t="str">
        <f t="shared" si="4"/>
        <v/>
      </c>
      <c r="W19" s="159" t="str">
        <f t="shared" si="5"/>
        <v/>
      </c>
      <c r="X19" s="88"/>
    </row>
    <row r="20" spans="1:24" x14ac:dyDescent="0.3">
      <c r="A20" s="146">
        <f t="shared" si="6"/>
        <v>16</v>
      </c>
      <c r="B20" s="56"/>
      <c r="C20" s="70"/>
      <c r="D20" s="57"/>
      <c r="E20" s="58"/>
      <c r="F20" s="59"/>
      <c r="G20" s="57"/>
      <c r="H20" s="57"/>
      <c r="I20" s="150" t="str">
        <f t="shared" si="0"/>
        <v/>
      </c>
      <c r="J20" s="60"/>
      <c r="K20" s="150" t="str">
        <f t="shared" si="1"/>
        <v/>
      </c>
      <c r="L20" s="60"/>
      <c r="M20" s="150" t="str">
        <f t="shared" si="2"/>
        <v/>
      </c>
      <c r="N20" s="59"/>
      <c r="O20" s="59"/>
      <c r="P20" s="59"/>
      <c r="Q20" s="150" t="str">
        <f t="shared" si="3"/>
        <v/>
      </c>
      <c r="R20" s="61"/>
      <c r="S20" s="61"/>
      <c r="T20" s="61"/>
      <c r="U20" s="61"/>
      <c r="V20" s="158" t="str">
        <f t="shared" si="4"/>
        <v/>
      </c>
      <c r="W20" s="159" t="str">
        <f t="shared" si="5"/>
        <v/>
      </c>
      <c r="X20" s="88"/>
    </row>
    <row r="21" spans="1:24" x14ac:dyDescent="0.3">
      <c r="A21" s="146">
        <f t="shared" si="6"/>
        <v>17</v>
      </c>
      <c r="B21" s="56"/>
      <c r="C21" s="70"/>
      <c r="D21" s="57"/>
      <c r="E21" s="58"/>
      <c r="F21" s="59"/>
      <c r="G21" s="57"/>
      <c r="H21" s="57"/>
      <c r="I21" s="150" t="str">
        <f t="shared" si="0"/>
        <v/>
      </c>
      <c r="J21" s="60"/>
      <c r="K21" s="150" t="str">
        <f t="shared" si="1"/>
        <v/>
      </c>
      <c r="L21" s="60"/>
      <c r="M21" s="150" t="str">
        <f t="shared" si="2"/>
        <v/>
      </c>
      <c r="N21" s="59"/>
      <c r="O21" s="59"/>
      <c r="P21" s="59"/>
      <c r="Q21" s="150" t="str">
        <f t="shared" si="3"/>
        <v/>
      </c>
      <c r="R21" s="61"/>
      <c r="S21" s="61"/>
      <c r="T21" s="61"/>
      <c r="U21" s="61"/>
      <c r="V21" s="158" t="str">
        <f t="shared" si="4"/>
        <v/>
      </c>
      <c r="W21" s="159" t="str">
        <f t="shared" si="5"/>
        <v/>
      </c>
      <c r="X21" s="88"/>
    </row>
    <row r="22" spans="1:24" x14ac:dyDescent="0.3">
      <c r="A22" s="146">
        <f t="shared" si="6"/>
        <v>18</v>
      </c>
      <c r="B22" s="56"/>
      <c r="C22" s="70"/>
      <c r="D22" s="57"/>
      <c r="E22" s="58"/>
      <c r="F22" s="59"/>
      <c r="G22" s="57"/>
      <c r="H22" s="57"/>
      <c r="I22" s="150" t="str">
        <f t="shared" si="0"/>
        <v/>
      </c>
      <c r="J22" s="60"/>
      <c r="K22" s="150" t="str">
        <f t="shared" si="1"/>
        <v/>
      </c>
      <c r="L22" s="60"/>
      <c r="M22" s="150" t="str">
        <f t="shared" si="2"/>
        <v/>
      </c>
      <c r="N22" s="59"/>
      <c r="O22" s="59"/>
      <c r="P22" s="59"/>
      <c r="Q22" s="150" t="str">
        <f t="shared" si="3"/>
        <v/>
      </c>
      <c r="R22" s="61"/>
      <c r="S22" s="61"/>
      <c r="T22" s="61"/>
      <c r="U22" s="61"/>
      <c r="V22" s="158" t="str">
        <f t="shared" si="4"/>
        <v/>
      </c>
      <c r="W22" s="159" t="str">
        <f t="shared" si="5"/>
        <v/>
      </c>
      <c r="X22" s="88"/>
    </row>
    <row r="23" spans="1:24" x14ac:dyDescent="0.3">
      <c r="A23" s="146">
        <f t="shared" si="6"/>
        <v>19</v>
      </c>
      <c r="B23" s="56"/>
      <c r="C23" s="70"/>
      <c r="D23" s="57"/>
      <c r="E23" s="58"/>
      <c r="F23" s="59"/>
      <c r="G23" s="57"/>
      <c r="H23" s="57"/>
      <c r="I23" s="150" t="str">
        <f t="shared" si="0"/>
        <v/>
      </c>
      <c r="J23" s="60"/>
      <c r="K23" s="150" t="str">
        <f t="shared" si="1"/>
        <v/>
      </c>
      <c r="L23" s="60"/>
      <c r="M23" s="150" t="str">
        <f t="shared" si="2"/>
        <v/>
      </c>
      <c r="N23" s="59"/>
      <c r="O23" s="59"/>
      <c r="P23" s="59"/>
      <c r="Q23" s="150" t="str">
        <f t="shared" si="3"/>
        <v/>
      </c>
      <c r="R23" s="61"/>
      <c r="S23" s="61"/>
      <c r="T23" s="61"/>
      <c r="U23" s="61"/>
      <c r="V23" s="158" t="str">
        <f t="shared" si="4"/>
        <v/>
      </c>
      <c r="W23" s="159" t="str">
        <f t="shared" si="5"/>
        <v/>
      </c>
      <c r="X23" s="88"/>
    </row>
    <row r="24" spans="1:24" x14ac:dyDescent="0.3">
      <c r="A24" s="146">
        <f t="shared" si="6"/>
        <v>20</v>
      </c>
      <c r="B24" s="56"/>
      <c r="C24" s="70"/>
      <c r="D24" s="57"/>
      <c r="E24" s="58"/>
      <c r="F24" s="59"/>
      <c r="G24" s="57"/>
      <c r="H24" s="57"/>
      <c r="I24" s="150" t="str">
        <f t="shared" si="0"/>
        <v/>
      </c>
      <c r="J24" s="60"/>
      <c r="K24" s="150" t="str">
        <f t="shared" si="1"/>
        <v/>
      </c>
      <c r="L24" s="60"/>
      <c r="M24" s="150" t="str">
        <f t="shared" si="2"/>
        <v/>
      </c>
      <c r="N24" s="59"/>
      <c r="O24" s="59"/>
      <c r="P24" s="59"/>
      <c r="Q24" s="150" t="str">
        <f t="shared" si="3"/>
        <v/>
      </c>
      <c r="R24" s="61"/>
      <c r="S24" s="61"/>
      <c r="T24" s="61"/>
      <c r="U24" s="61"/>
      <c r="V24" s="158" t="str">
        <f t="shared" si="4"/>
        <v/>
      </c>
      <c r="W24" s="159" t="str">
        <f t="shared" si="5"/>
        <v/>
      </c>
      <c r="X24" s="88"/>
    </row>
    <row r="25" spans="1:24" x14ac:dyDescent="0.3">
      <c r="A25" s="146">
        <f t="shared" si="6"/>
        <v>21</v>
      </c>
      <c r="B25" s="56"/>
      <c r="C25" s="70"/>
      <c r="D25" s="57"/>
      <c r="E25" s="58"/>
      <c r="F25" s="59"/>
      <c r="G25" s="57"/>
      <c r="H25" s="57"/>
      <c r="I25" s="150" t="str">
        <f t="shared" si="0"/>
        <v/>
      </c>
      <c r="J25" s="60"/>
      <c r="K25" s="150" t="str">
        <f t="shared" si="1"/>
        <v/>
      </c>
      <c r="L25" s="60"/>
      <c r="M25" s="150" t="str">
        <f t="shared" si="2"/>
        <v/>
      </c>
      <c r="N25" s="59"/>
      <c r="O25" s="59"/>
      <c r="P25" s="59"/>
      <c r="Q25" s="150" t="str">
        <f t="shared" si="3"/>
        <v/>
      </c>
      <c r="R25" s="61"/>
      <c r="S25" s="61"/>
      <c r="T25" s="61"/>
      <c r="U25" s="61"/>
      <c r="V25" s="158" t="str">
        <f t="shared" si="4"/>
        <v/>
      </c>
      <c r="W25" s="159" t="str">
        <f t="shared" si="5"/>
        <v/>
      </c>
      <c r="X25" s="88"/>
    </row>
    <row r="26" spans="1:24" x14ac:dyDescent="0.3">
      <c r="A26" s="146">
        <f t="shared" si="6"/>
        <v>22</v>
      </c>
      <c r="B26" s="56"/>
      <c r="C26" s="70"/>
      <c r="D26" s="57"/>
      <c r="E26" s="58"/>
      <c r="F26" s="59"/>
      <c r="G26" s="57"/>
      <c r="H26" s="57"/>
      <c r="I26" s="150" t="str">
        <f t="shared" si="0"/>
        <v/>
      </c>
      <c r="J26" s="60"/>
      <c r="K26" s="150" t="str">
        <f t="shared" si="1"/>
        <v/>
      </c>
      <c r="L26" s="60"/>
      <c r="M26" s="150" t="str">
        <f t="shared" si="2"/>
        <v/>
      </c>
      <c r="N26" s="59"/>
      <c r="O26" s="59"/>
      <c r="P26" s="59"/>
      <c r="Q26" s="150" t="str">
        <f t="shared" si="3"/>
        <v/>
      </c>
      <c r="R26" s="61"/>
      <c r="S26" s="61"/>
      <c r="T26" s="61"/>
      <c r="U26" s="61"/>
      <c r="V26" s="158" t="str">
        <f t="shared" si="4"/>
        <v/>
      </c>
      <c r="W26" s="159" t="str">
        <f t="shared" si="5"/>
        <v/>
      </c>
      <c r="X26" s="88"/>
    </row>
    <row r="27" spans="1:24" x14ac:dyDescent="0.3">
      <c r="A27" s="146">
        <f t="shared" si="6"/>
        <v>23</v>
      </c>
      <c r="B27" s="56"/>
      <c r="C27" s="70"/>
      <c r="D27" s="57"/>
      <c r="E27" s="58"/>
      <c r="F27" s="59"/>
      <c r="G27" s="57"/>
      <c r="H27" s="57"/>
      <c r="I27" s="150" t="str">
        <f t="shared" si="0"/>
        <v/>
      </c>
      <c r="J27" s="60"/>
      <c r="K27" s="150" t="str">
        <f t="shared" si="1"/>
        <v/>
      </c>
      <c r="L27" s="60"/>
      <c r="M27" s="150" t="str">
        <f t="shared" si="2"/>
        <v/>
      </c>
      <c r="N27" s="59"/>
      <c r="O27" s="59"/>
      <c r="P27" s="59"/>
      <c r="Q27" s="150" t="str">
        <f t="shared" si="3"/>
        <v/>
      </c>
      <c r="R27" s="61"/>
      <c r="S27" s="61"/>
      <c r="T27" s="61"/>
      <c r="U27" s="61"/>
      <c r="V27" s="158" t="str">
        <f t="shared" si="4"/>
        <v/>
      </c>
      <c r="W27" s="159" t="str">
        <f t="shared" si="5"/>
        <v/>
      </c>
      <c r="X27" s="88"/>
    </row>
    <row r="28" spans="1:24" x14ac:dyDescent="0.3">
      <c r="A28" s="146">
        <f t="shared" si="6"/>
        <v>24</v>
      </c>
      <c r="B28" s="56"/>
      <c r="C28" s="70"/>
      <c r="D28" s="57"/>
      <c r="E28" s="58"/>
      <c r="F28" s="59"/>
      <c r="G28" s="57"/>
      <c r="H28" s="57"/>
      <c r="I28" s="150" t="str">
        <f t="shared" si="0"/>
        <v/>
      </c>
      <c r="J28" s="60"/>
      <c r="K28" s="150" t="str">
        <f t="shared" si="1"/>
        <v/>
      </c>
      <c r="L28" s="60"/>
      <c r="M28" s="150" t="str">
        <f t="shared" si="2"/>
        <v/>
      </c>
      <c r="N28" s="59"/>
      <c r="O28" s="59"/>
      <c r="P28" s="59"/>
      <c r="Q28" s="150" t="str">
        <f t="shared" si="3"/>
        <v/>
      </c>
      <c r="R28" s="61"/>
      <c r="S28" s="61"/>
      <c r="T28" s="61"/>
      <c r="U28" s="61"/>
      <c r="V28" s="158" t="str">
        <f t="shared" si="4"/>
        <v/>
      </c>
      <c r="W28" s="159" t="str">
        <f t="shared" si="5"/>
        <v/>
      </c>
      <c r="X28" s="88"/>
    </row>
    <row r="29" spans="1:24" x14ac:dyDescent="0.3">
      <c r="A29" s="146">
        <f t="shared" si="6"/>
        <v>25</v>
      </c>
      <c r="B29" s="56"/>
      <c r="C29" s="70"/>
      <c r="D29" s="57"/>
      <c r="E29" s="58"/>
      <c r="F29" s="59"/>
      <c r="G29" s="57"/>
      <c r="H29" s="57"/>
      <c r="I29" s="150" t="str">
        <f t="shared" si="0"/>
        <v/>
      </c>
      <c r="J29" s="60"/>
      <c r="K29" s="150" t="str">
        <f t="shared" si="1"/>
        <v/>
      </c>
      <c r="L29" s="60"/>
      <c r="M29" s="150" t="str">
        <f t="shared" si="2"/>
        <v/>
      </c>
      <c r="N29" s="59"/>
      <c r="O29" s="59"/>
      <c r="P29" s="59"/>
      <c r="Q29" s="150" t="str">
        <f t="shared" si="3"/>
        <v/>
      </c>
      <c r="R29" s="61"/>
      <c r="S29" s="61"/>
      <c r="T29" s="61"/>
      <c r="U29" s="61"/>
      <c r="V29" s="158" t="str">
        <f t="shared" si="4"/>
        <v/>
      </c>
      <c r="W29" s="159" t="str">
        <f t="shared" si="5"/>
        <v/>
      </c>
      <c r="X29" s="88"/>
    </row>
    <row r="30" spans="1:24" x14ac:dyDescent="0.3">
      <c r="A30" s="146">
        <f t="shared" si="6"/>
        <v>26</v>
      </c>
      <c r="B30" s="56"/>
      <c r="C30" s="70"/>
      <c r="D30" s="57"/>
      <c r="E30" s="58"/>
      <c r="F30" s="59"/>
      <c r="G30" s="57"/>
      <c r="H30" s="57"/>
      <c r="I30" s="150" t="str">
        <f t="shared" si="0"/>
        <v/>
      </c>
      <c r="J30" s="60"/>
      <c r="K30" s="150" t="str">
        <f t="shared" si="1"/>
        <v/>
      </c>
      <c r="L30" s="60"/>
      <c r="M30" s="150" t="str">
        <f t="shared" si="2"/>
        <v/>
      </c>
      <c r="N30" s="59"/>
      <c r="O30" s="59"/>
      <c r="P30" s="59"/>
      <c r="Q30" s="150" t="str">
        <f t="shared" si="3"/>
        <v/>
      </c>
      <c r="R30" s="61"/>
      <c r="S30" s="61"/>
      <c r="T30" s="61"/>
      <c r="U30" s="61"/>
      <c r="V30" s="158" t="str">
        <f t="shared" si="4"/>
        <v/>
      </c>
      <c r="W30" s="159" t="str">
        <f t="shared" si="5"/>
        <v/>
      </c>
      <c r="X30" s="88"/>
    </row>
    <row r="31" spans="1:24" x14ac:dyDescent="0.3">
      <c r="A31" s="146">
        <f t="shared" si="6"/>
        <v>27</v>
      </c>
      <c r="B31" s="56"/>
      <c r="C31" s="70"/>
      <c r="D31" s="57"/>
      <c r="E31" s="58"/>
      <c r="F31" s="59"/>
      <c r="G31" s="57"/>
      <c r="H31" s="57"/>
      <c r="I31" s="150" t="str">
        <f t="shared" si="0"/>
        <v/>
      </c>
      <c r="J31" s="60"/>
      <c r="K31" s="150" t="str">
        <f t="shared" si="1"/>
        <v/>
      </c>
      <c r="L31" s="60"/>
      <c r="M31" s="150" t="str">
        <f t="shared" si="2"/>
        <v/>
      </c>
      <c r="N31" s="59"/>
      <c r="O31" s="59"/>
      <c r="P31" s="59"/>
      <c r="Q31" s="150" t="str">
        <f t="shared" si="3"/>
        <v/>
      </c>
      <c r="R31" s="61"/>
      <c r="S31" s="61"/>
      <c r="T31" s="61"/>
      <c r="U31" s="61"/>
      <c r="V31" s="158" t="str">
        <f t="shared" si="4"/>
        <v/>
      </c>
      <c r="W31" s="159" t="str">
        <f t="shared" si="5"/>
        <v/>
      </c>
      <c r="X31" s="88"/>
    </row>
    <row r="32" spans="1:24" x14ac:dyDescent="0.3">
      <c r="A32" s="146">
        <f t="shared" si="6"/>
        <v>28</v>
      </c>
      <c r="B32" s="56"/>
      <c r="C32" s="70"/>
      <c r="D32" s="57"/>
      <c r="E32" s="58"/>
      <c r="F32" s="59"/>
      <c r="G32" s="57"/>
      <c r="H32" s="57"/>
      <c r="I32" s="150" t="str">
        <f t="shared" si="0"/>
        <v/>
      </c>
      <c r="J32" s="60"/>
      <c r="K32" s="150" t="str">
        <f t="shared" si="1"/>
        <v/>
      </c>
      <c r="L32" s="60"/>
      <c r="M32" s="150" t="str">
        <f t="shared" si="2"/>
        <v/>
      </c>
      <c r="N32" s="59"/>
      <c r="O32" s="59"/>
      <c r="P32" s="59"/>
      <c r="Q32" s="150" t="str">
        <f t="shared" si="3"/>
        <v/>
      </c>
      <c r="R32" s="61"/>
      <c r="S32" s="61"/>
      <c r="T32" s="61"/>
      <c r="U32" s="61"/>
      <c r="V32" s="158" t="str">
        <f t="shared" si="4"/>
        <v/>
      </c>
      <c r="W32" s="159" t="str">
        <f t="shared" si="5"/>
        <v/>
      </c>
      <c r="X32" s="88"/>
    </row>
    <row r="33" spans="1:24" x14ac:dyDescent="0.3">
      <c r="A33" s="146">
        <f t="shared" si="6"/>
        <v>29</v>
      </c>
      <c r="B33" s="56"/>
      <c r="C33" s="70"/>
      <c r="D33" s="57"/>
      <c r="E33" s="58"/>
      <c r="F33" s="59"/>
      <c r="G33" s="57"/>
      <c r="H33" s="57"/>
      <c r="I33" s="150" t="str">
        <f t="shared" si="0"/>
        <v/>
      </c>
      <c r="J33" s="60"/>
      <c r="K33" s="150" t="str">
        <f t="shared" si="1"/>
        <v/>
      </c>
      <c r="L33" s="60"/>
      <c r="M33" s="150" t="str">
        <f t="shared" si="2"/>
        <v/>
      </c>
      <c r="N33" s="59"/>
      <c r="O33" s="59"/>
      <c r="P33" s="59"/>
      <c r="Q33" s="150" t="str">
        <f t="shared" si="3"/>
        <v/>
      </c>
      <c r="R33" s="61"/>
      <c r="S33" s="61"/>
      <c r="T33" s="61"/>
      <c r="U33" s="61"/>
      <c r="V33" s="158" t="str">
        <f t="shared" si="4"/>
        <v/>
      </c>
      <c r="W33" s="159" t="str">
        <f t="shared" si="5"/>
        <v/>
      </c>
      <c r="X33" s="88"/>
    </row>
    <row r="34" spans="1:24" x14ac:dyDescent="0.3">
      <c r="A34" s="146">
        <f t="shared" si="6"/>
        <v>30</v>
      </c>
      <c r="B34" s="56"/>
      <c r="C34" s="70"/>
      <c r="D34" s="57"/>
      <c r="E34" s="58"/>
      <c r="F34" s="59"/>
      <c r="G34" s="57"/>
      <c r="H34" s="57"/>
      <c r="I34" s="150" t="str">
        <f t="shared" si="0"/>
        <v/>
      </c>
      <c r="J34" s="60"/>
      <c r="K34" s="150" t="str">
        <f t="shared" si="1"/>
        <v/>
      </c>
      <c r="L34" s="60"/>
      <c r="M34" s="150" t="str">
        <f t="shared" si="2"/>
        <v/>
      </c>
      <c r="N34" s="59"/>
      <c r="O34" s="59"/>
      <c r="P34" s="59"/>
      <c r="Q34" s="150" t="str">
        <f t="shared" si="3"/>
        <v/>
      </c>
      <c r="R34" s="61"/>
      <c r="S34" s="61"/>
      <c r="T34" s="61"/>
      <c r="U34" s="61"/>
      <c r="V34" s="158" t="str">
        <f t="shared" si="4"/>
        <v/>
      </c>
      <c r="W34" s="159" t="str">
        <f t="shared" si="5"/>
        <v/>
      </c>
      <c r="X34" s="88"/>
    </row>
    <row r="35" spans="1:24" x14ac:dyDescent="0.3">
      <c r="A35" s="146">
        <f t="shared" si="6"/>
        <v>31</v>
      </c>
      <c r="B35" s="56"/>
      <c r="C35" s="70"/>
      <c r="D35" s="57"/>
      <c r="E35" s="58"/>
      <c r="F35" s="59"/>
      <c r="G35" s="57"/>
      <c r="H35" s="57"/>
      <c r="I35" s="150" t="str">
        <f t="shared" si="0"/>
        <v/>
      </c>
      <c r="J35" s="60"/>
      <c r="K35" s="150" t="str">
        <f t="shared" si="1"/>
        <v/>
      </c>
      <c r="L35" s="60"/>
      <c r="M35" s="150" t="str">
        <f t="shared" si="2"/>
        <v/>
      </c>
      <c r="N35" s="59"/>
      <c r="O35" s="59"/>
      <c r="P35" s="59"/>
      <c r="Q35" s="150" t="str">
        <f t="shared" si="3"/>
        <v/>
      </c>
      <c r="R35" s="61"/>
      <c r="S35" s="61"/>
      <c r="T35" s="61"/>
      <c r="U35" s="61"/>
      <c r="V35" s="158" t="str">
        <f t="shared" si="4"/>
        <v/>
      </c>
      <c r="W35" s="159" t="str">
        <f t="shared" si="5"/>
        <v/>
      </c>
      <c r="X35" s="88"/>
    </row>
    <row r="36" spans="1:24" x14ac:dyDescent="0.3">
      <c r="A36" s="146">
        <f t="shared" si="6"/>
        <v>32</v>
      </c>
      <c r="B36" s="56"/>
      <c r="C36" s="70"/>
      <c r="D36" s="57"/>
      <c r="E36" s="58"/>
      <c r="F36" s="59"/>
      <c r="G36" s="57"/>
      <c r="H36" s="57"/>
      <c r="I36" s="150" t="str">
        <f t="shared" si="0"/>
        <v/>
      </c>
      <c r="J36" s="60"/>
      <c r="K36" s="150" t="str">
        <f t="shared" si="1"/>
        <v/>
      </c>
      <c r="L36" s="60"/>
      <c r="M36" s="150" t="str">
        <f t="shared" si="2"/>
        <v/>
      </c>
      <c r="N36" s="59"/>
      <c r="O36" s="59"/>
      <c r="P36" s="59"/>
      <c r="Q36" s="150" t="str">
        <f t="shared" si="3"/>
        <v/>
      </c>
      <c r="R36" s="61"/>
      <c r="S36" s="61"/>
      <c r="T36" s="61"/>
      <c r="U36" s="61"/>
      <c r="V36" s="158" t="str">
        <f t="shared" si="4"/>
        <v/>
      </c>
      <c r="W36" s="159" t="str">
        <f t="shared" si="5"/>
        <v/>
      </c>
      <c r="X36" s="88"/>
    </row>
    <row r="37" spans="1:24" x14ac:dyDescent="0.3">
      <c r="A37" s="146">
        <f t="shared" si="6"/>
        <v>33</v>
      </c>
      <c r="B37" s="56"/>
      <c r="C37" s="70"/>
      <c r="D37" s="57"/>
      <c r="E37" s="58"/>
      <c r="F37" s="59"/>
      <c r="G37" s="57"/>
      <c r="H37" s="57"/>
      <c r="I37" s="150" t="str">
        <f t="shared" ref="I37:I54" si="7">IF(B37="","",IF(E37="Hourly",F37*H37*"52",F37))</f>
        <v/>
      </c>
      <c r="J37" s="60"/>
      <c r="K37" s="150" t="str">
        <f t="shared" ref="K37:K54" si="8">IF(B37="","",J37*I37)</f>
        <v/>
      </c>
      <c r="L37" s="60"/>
      <c r="M37" s="150" t="str">
        <f t="shared" ref="M37:M54" si="9">IF(B37="","",I37*L37)</f>
        <v/>
      </c>
      <c r="N37" s="59"/>
      <c r="O37" s="59"/>
      <c r="P37" s="59"/>
      <c r="Q37" s="150" t="str">
        <f t="shared" ref="Q37:Q54" si="10">IF(B37="","",SUM(I37+K37+M37+N37+O37+P37))</f>
        <v/>
      </c>
      <c r="R37" s="61"/>
      <c r="S37" s="61"/>
      <c r="T37" s="61"/>
      <c r="U37" s="61"/>
      <c r="V37" s="158" t="str">
        <f t="shared" ref="V37:V54" si="11">IF(B37="","",(H37*52)-((R37+S37+T37+U37)*G37))</f>
        <v/>
      </c>
      <c r="W37" s="159" t="str">
        <f t="shared" si="5"/>
        <v/>
      </c>
      <c r="X37" s="88"/>
    </row>
    <row r="38" spans="1:24" x14ac:dyDescent="0.3">
      <c r="A38" s="146">
        <f t="shared" si="6"/>
        <v>34</v>
      </c>
      <c r="B38" s="56"/>
      <c r="C38" s="70"/>
      <c r="D38" s="57"/>
      <c r="E38" s="58"/>
      <c r="F38" s="59"/>
      <c r="G38" s="57"/>
      <c r="H38" s="57"/>
      <c r="I38" s="150" t="str">
        <f t="shared" si="7"/>
        <v/>
      </c>
      <c r="J38" s="60"/>
      <c r="K38" s="150" t="str">
        <f t="shared" si="8"/>
        <v/>
      </c>
      <c r="L38" s="60"/>
      <c r="M38" s="150" t="str">
        <f t="shared" si="9"/>
        <v/>
      </c>
      <c r="N38" s="59"/>
      <c r="O38" s="59"/>
      <c r="P38" s="59"/>
      <c r="Q38" s="150" t="str">
        <f t="shared" si="10"/>
        <v/>
      </c>
      <c r="R38" s="61"/>
      <c r="S38" s="61"/>
      <c r="T38" s="61"/>
      <c r="U38" s="61"/>
      <c r="V38" s="158" t="str">
        <f t="shared" si="11"/>
        <v/>
      </c>
      <c r="W38" s="159" t="str">
        <f t="shared" si="5"/>
        <v/>
      </c>
      <c r="X38" s="88"/>
    </row>
    <row r="39" spans="1:24" x14ac:dyDescent="0.3">
      <c r="A39" s="146">
        <f t="shared" si="6"/>
        <v>35</v>
      </c>
      <c r="B39" s="56"/>
      <c r="C39" s="70"/>
      <c r="D39" s="57"/>
      <c r="E39" s="58"/>
      <c r="F39" s="59"/>
      <c r="G39" s="57"/>
      <c r="H39" s="57"/>
      <c r="I39" s="150" t="str">
        <f t="shared" si="7"/>
        <v/>
      </c>
      <c r="J39" s="60"/>
      <c r="K39" s="150" t="str">
        <f t="shared" si="8"/>
        <v/>
      </c>
      <c r="L39" s="60"/>
      <c r="M39" s="150" t="str">
        <f t="shared" si="9"/>
        <v/>
      </c>
      <c r="N39" s="59"/>
      <c r="O39" s="59"/>
      <c r="P39" s="59"/>
      <c r="Q39" s="150" t="str">
        <f t="shared" si="10"/>
        <v/>
      </c>
      <c r="R39" s="61"/>
      <c r="S39" s="61"/>
      <c r="T39" s="61"/>
      <c r="U39" s="61"/>
      <c r="V39" s="158" t="str">
        <f t="shared" si="11"/>
        <v/>
      </c>
      <c r="W39" s="159" t="str">
        <f t="shared" si="5"/>
        <v/>
      </c>
      <c r="X39" s="88"/>
    </row>
    <row r="40" spans="1:24" x14ac:dyDescent="0.3">
      <c r="A40" s="146">
        <f t="shared" si="6"/>
        <v>36</v>
      </c>
      <c r="B40" s="56"/>
      <c r="C40" s="70"/>
      <c r="D40" s="57"/>
      <c r="E40" s="58"/>
      <c r="F40" s="59"/>
      <c r="G40" s="57"/>
      <c r="H40" s="57"/>
      <c r="I40" s="150" t="str">
        <f t="shared" si="7"/>
        <v/>
      </c>
      <c r="J40" s="60"/>
      <c r="K40" s="150" t="str">
        <f t="shared" si="8"/>
        <v/>
      </c>
      <c r="L40" s="60"/>
      <c r="M40" s="150" t="str">
        <f t="shared" si="9"/>
        <v/>
      </c>
      <c r="N40" s="59"/>
      <c r="O40" s="59"/>
      <c r="P40" s="59"/>
      <c r="Q40" s="150" t="str">
        <f t="shared" si="10"/>
        <v/>
      </c>
      <c r="R40" s="61"/>
      <c r="S40" s="61"/>
      <c r="T40" s="61"/>
      <c r="U40" s="61"/>
      <c r="V40" s="158" t="str">
        <f t="shared" si="11"/>
        <v/>
      </c>
      <c r="W40" s="159" t="str">
        <f t="shared" si="5"/>
        <v/>
      </c>
      <c r="X40" s="88"/>
    </row>
    <row r="41" spans="1:24" x14ac:dyDescent="0.3">
      <c r="A41" s="146">
        <f t="shared" si="6"/>
        <v>37</v>
      </c>
      <c r="B41" s="56"/>
      <c r="C41" s="70"/>
      <c r="D41" s="57"/>
      <c r="E41" s="58"/>
      <c r="F41" s="59"/>
      <c r="G41" s="57"/>
      <c r="H41" s="57"/>
      <c r="I41" s="150" t="str">
        <f t="shared" si="7"/>
        <v/>
      </c>
      <c r="J41" s="60"/>
      <c r="K41" s="150" t="str">
        <f t="shared" si="8"/>
        <v/>
      </c>
      <c r="L41" s="60"/>
      <c r="M41" s="150" t="str">
        <f t="shared" si="9"/>
        <v/>
      </c>
      <c r="N41" s="59"/>
      <c r="O41" s="59"/>
      <c r="P41" s="59"/>
      <c r="Q41" s="150" t="str">
        <f t="shared" si="10"/>
        <v/>
      </c>
      <c r="R41" s="61"/>
      <c r="S41" s="61"/>
      <c r="T41" s="61"/>
      <c r="U41" s="61"/>
      <c r="V41" s="158" t="str">
        <f t="shared" si="11"/>
        <v/>
      </c>
      <c r="W41" s="159" t="str">
        <f t="shared" si="5"/>
        <v/>
      </c>
      <c r="X41" s="88"/>
    </row>
    <row r="42" spans="1:24" x14ac:dyDescent="0.3">
      <c r="A42" s="146">
        <f t="shared" si="6"/>
        <v>38</v>
      </c>
      <c r="B42" s="56"/>
      <c r="C42" s="70"/>
      <c r="D42" s="57"/>
      <c r="E42" s="58"/>
      <c r="F42" s="59"/>
      <c r="G42" s="57"/>
      <c r="H42" s="57"/>
      <c r="I42" s="150" t="str">
        <f t="shared" si="7"/>
        <v/>
      </c>
      <c r="J42" s="60"/>
      <c r="K42" s="150" t="str">
        <f t="shared" si="8"/>
        <v/>
      </c>
      <c r="L42" s="60"/>
      <c r="M42" s="150" t="str">
        <f t="shared" si="9"/>
        <v/>
      </c>
      <c r="N42" s="59"/>
      <c r="O42" s="59"/>
      <c r="P42" s="59"/>
      <c r="Q42" s="150" t="str">
        <f t="shared" si="10"/>
        <v/>
      </c>
      <c r="R42" s="61"/>
      <c r="S42" s="61"/>
      <c r="T42" s="61"/>
      <c r="U42" s="61"/>
      <c r="V42" s="158" t="str">
        <f t="shared" si="11"/>
        <v/>
      </c>
      <c r="W42" s="159" t="str">
        <f t="shared" si="5"/>
        <v/>
      </c>
      <c r="X42" s="88"/>
    </row>
    <row r="43" spans="1:24" x14ac:dyDescent="0.3">
      <c r="A43" s="146">
        <f t="shared" si="6"/>
        <v>39</v>
      </c>
      <c r="B43" s="56"/>
      <c r="C43" s="70"/>
      <c r="D43" s="57"/>
      <c r="E43" s="58"/>
      <c r="F43" s="59"/>
      <c r="G43" s="57"/>
      <c r="H43" s="57"/>
      <c r="I43" s="150" t="str">
        <f t="shared" si="7"/>
        <v/>
      </c>
      <c r="J43" s="60"/>
      <c r="K43" s="150" t="str">
        <f t="shared" si="8"/>
        <v/>
      </c>
      <c r="L43" s="60"/>
      <c r="M43" s="150" t="str">
        <f t="shared" si="9"/>
        <v/>
      </c>
      <c r="N43" s="59"/>
      <c r="O43" s="59"/>
      <c r="P43" s="59"/>
      <c r="Q43" s="150" t="str">
        <f t="shared" si="10"/>
        <v/>
      </c>
      <c r="R43" s="61"/>
      <c r="S43" s="61"/>
      <c r="T43" s="61"/>
      <c r="U43" s="61"/>
      <c r="V43" s="158" t="str">
        <f t="shared" si="11"/>
        <v/>
      </c>
      <c r="W43" s="159" t="str">
        <f t="shared" si="5"/>
        <v/>
      </c>
      <c r="X43" s="88"/>
    </row>
    <row r="44" spans="1:24" x14ac:dyDescent="0.3">
      <c r="A44" s="146">
        <f t="shared" si="6"/>
        <v>40</v>
      </c>
      <c r="B44" s="56"/>
      <c r="C44" s="70"/>
      <c r="D44" s="57"/>
      <c r="E44" s="58"/>
      <c r="F44" s="59"/>
      <c r="G44" s="57"/>
      <c r="H44" s="57"/>
      <c r="I44" s="150" t="str">
        <f t="shared" si="7"/>
        <v/>
      </c>
      <c r="J44" s="60"/>
      <c r="K44" s="150" t="str">
        <f t="shared" si="8"/>
        <v/>
      </c>
      <c r="L44" s="60"/>
      <c r="M44" s="150" t="str">
        <f t="shared" si="9"/>
        <v/>
      </c>
      <c r="N44" s="59"/>
      <c r="O44" s="59"/>
      <c r="P44" s="59"/>
      <c r="Q44" s="150" t="str">
        <f t="shared" si="10"/>
        <v/>
      </c>
      <c r="R44" s="61"/>
      <c r="S44" s="61"/>
      <c r="T44" s="61"/>
      <c r="U44" s="61"/>
      <c r="V44" s="158" t="str">
        <f t="shared" si="11"/>
        <v/>
      </c>
      <c r="W44" s="159" t="str">
        <f t="shared" si="5"/>
        <v/>
      </c>
      <c r="X44" s="88"/>
    </row>
    <row r="45" spans="1:24" x14ac:dyDescent="0.3">
      <c r="A45" s="146">
        <f t="shared" si="6"/>
        <v>41</v>
      </c>
      <c r="B45" s="56"/>
      <c r="C45" s="70"/>
      <c r="D45" s="57"/>
      <c r="E45" s="58"/>
      <c r="F45" s="59"/>
      <c r="G45" s="57"/>
      <c r="H45" s="57"/>
      <c r="I45" s="150" t="str">
        <f t="shared" si="7"/>
        <v/>
      </c>
      <c r="J45" s="60"/>
      <c r="K45" s="150" t="str">
        <f t="shared" si="8"/>
        <v/>
      </c>
      <c r="L45" s="60"/>
      <c r="M45" s="150" t="str">
        <f t="shared" si="9"/>
        <v/>
      </c>
      <c r="N45" s="59"/>
      <c r="O45" s="59"/>
      <c r="P45" s="59"/>
      <c r="Q45" s="150" t="str">
        <f t="shared" si="10"/>
        <v/>
      </c>
      <c r="R45" s="61"/>
      <c r="S45" s="61"/>
      <c r="T45" s="61"/>
      <c r="U45" s="61"/>
      <c r="V45" s="158" t="str">
        <f t="shared" si="11"/>
        <v/>
      </c>
      <c r="W45" s="159" t="str">
        <f t="shared" si="5"/>
        <v/>
      </c>
      <c r="X45" s="88"/>
    </row>
    <row r="46" spans="1:24" x14ac:dyDescent="0.3">
      <c r="A46" s="146">
        <f t="shared" si="6"/>
        <v>42</v>
      </c>
      <c r="B46" s="56"/>
      <c r="C46" s="70"/>
      <c r="D46" s="57"/>
      <c r="E46" s="58"/>
      <c r="F46" s="59"/>
      <c r="G46" s="57"/>
      <c r="H46" s="57"/>
      <c r="I46" s="150" t="str">
        <f t="shared" si="7"/>
        <v/>
      </c>
      <c r="J46" s="60"/>
      <c r="K46" s="150" t="str">
        <f t="shared" si="8"/>
        <v/>
      </c>
      <c r="L46" s="60"/>
      <c r="M46" s="150" t="str">
        <f t="shared" si="9"/>
        <v/>
      </c>
      <c r="N46" s="59"/>
      <c r="O46" s="59"/>
      <c r="P46" s="59"/>
      <c r="Q46" s="150" t="str">
        <f t="shared" si="10"/>
        <v/>
      </c>
      <c r="R46" s="61"/>
      <c r="S46" s="61"/>
      <c r="T46" s="61"/>
      <c r="U46" s="61"/>
      <c r="V46" s="158" t="str">
        <f t="shared" si="11"/>
        <v/>
      </c>
      <c r="W46" s="159" t="str">
        <f t="shared" si="5"/>
        <v/>
      </c>
      <c r="X46" s="88"/>
    </row>
    <row r="47" spans="1:24" x14ac:dyDescent="0.3">
      <c r="A47" s="146">
        <f t="shared" si="6"/>
        <v>43</v>
      </c>
      <c r="B47" s="56"/>
      <c r="C47" s="70"/>
      <c r="D47" s="57"/>
      <c r="E47" s="58"/>
      <c r="F47" s="59"/>
      <c r="G47" s="57"/>
      <c r="H47" s="57"/>
      <c r="I47" s="150" t="str">
        <f t="shared" si="7"/>
        <v/>
      </c>
      <c r="J47" s="60"/>
      <c r="K47" s="150" t="str">
        <f t="shared" si="8"/>
        <v/>
      </c>
      <c r="L47" s="60"/>
      <c r="M47" s="150" t="str">
        <f t="shared" si="9"/>
        <v/>
      </c>
      <c r="N47" s="59"/>
      <c r="O47" s="59"/>
      <c r="P47" s="59"/>
      <c r="Q47" s="150" t="str">
        <f t="shared" si="10"/>
        <v/>
      </c>
      <c r="R47" s="61"/>
      <c r="S47" s="61"/>
      <c r="T47" s="61"/>
      <c r="U47" s="61"/>
      <c r="V47" s="158" t="str">
        <f t="shared" si="11"/>
        <v/>
      </c>
      <c r="W47" s="159" t="str">
        <f t="shared" si="5"/>
        <v/>
      </c>
      <c r="X47" s="88"/>
    </row>
    <row r="48" spans="1:24" x14ac:dyDescent="0.3">
      <c r="A48" s="146">
        <f t="shared" si="6"/>
        <v>44</v>
      </c>
      <c r="B48" s="56"/>
      <c r="C48" s="70"/>
      <c r="D48" s="57"/>
      <c r="E48" s="58"/>
      <c r="F48" s="59"/>
      <c r="G48" s="57"/>
      <c r="H48" s="57"/>
      <c r="I48" s="150" t="str">
        <f t="shared" si="7"/>
        <v/>
      </c>
      <c r="J48" s="60"/>
      <c r="K48" s="150" t="str">
        <f t="shared" si="8"/>
        <v/>
      </c>
      <c r="L48" s="60"/>
      <c r="M48" s="150" t="str">
        <f t="shared" si="9"/>
        <v/>
      </c>
      <c r="N48" s="59"/>
      <c r="O48" s="59"/>
      <c r="P48" s="59"/>
      <c r="Q48" s="150" t="str">
        <f t="shared" si="10"/>
        <v/>
      </c>
      <c r="R48" s="61"/>
      <c r="S48" s="61"/>
      <c r="T48" s="61"/>
      <c r="U48" s="61"/>
      <c r="V48" s="158" t="str">
        <f t="shared" si="11"/>
        <v/>
      </c>
      <c r="W48" s="159" t="str">
        <f t="shared" si="5"/>
        <v/>
      </c>
      <c r="X48" s="88"/>
    </row>
    <row r="49" spans="1:24" x14ac:dyDescent="0.3">
      <c r="A49" s="146">
        <f t="shared" si="6"/>
        <v>45</v>
      </c>
      <c r="B49" s="56"/>
      <c r="C49" s="70"/>
      <c r="D49" s="57"/>
      <c r="E49" s="58"/>
      <c r="F49" s="59"/>
      <c r="G49" s="57"/>
      <c r="H49" s="57"/>
      <c r="I49" s="150" t="str">
        <f t="shared" si="7"/>
        <v/>
      </c>
      <c r="J49" s="60"/>
      <c r="K49" s="150" t="str">
        <f t="shared" si="8"/>
        <v/>
      </c>
      <c r="L49" s="60"/>
      <c r="M49" s="150" t="str">
        <f t="shared" si="9"/>
        <v/>
      </c>
      <c r="N49" s="59"/>
      <c r="O49" s="59"/>
      <c r="P49" s="59"/>
      <c r="Q49" s="150" t="str">
        <f t="shared" si="10"/>
        <v/>
      </c>
      <c r="R49" s="61"/>
      <c r="S49" s="61"/>
      <c r="T49" s="61"/>
      <c r="U49" s="61"/>
      <c r="V49" s="158" t="str">
        <f t="shared" si="11"/>
        <v/>
      </c>
      <c r="W49" s="159" t="str">
        <f t="shared" si="5"/>
        <v/>
      </c>
      <c r="X49" s="88"/>
    </row>
    <row r="50" spans="1:24" x14ac:dyDescent="0.3">
      <c r="A50" s="146">
        <f t="shared" si="6"/>
        <v>46</v>
      </c>
      <c r="B50" s="56"/>
      <c r="C50" s="70"/>
      <c r="D50" s="57"/>
      <c r="E50" s="58"/>
      <c r="F50" s="59"/>
      <c r="G50" s="57"/>
      <c r="H50" s="57"/>
      <c r="I50" s="150" t="str">
        <f t="shared" si="7"/>
        <v/>
      </c>
      <c r="J50" s="60"/>
      <c r="K50" s="150" t="str">
        <f t="shared" si="8"/>
        <v/>
      </c>
      <c r="L50" s="60"/>
      <c r="M50" s="150" t="str">
        <f t="shared" si="9"/>
        <v/>
      </c>
      <c r="N50" s="59"/>
      <c r="O50" s="59"/>
      <c r="P50" s="59"/>
      <c r="Q50" s="150" t="str">
        <f t="shared" si="10"/>
        <v/>
      </c>
      <c r="R50" s="61"/>
      <c r="S50" s="61"/>
      <c r="T50" s="61"/>
      <c r="U50" s="61"/>
      <c r="V50" s="158" t="str">
        <f t="shared" si="11"/>
        <v/>
      </c>
      <c r="W50" s="159" t="str">
        <f t="shared" si="5"/>
        <v/>
      </c>
      <c r="X50" s="88"/>
    </row>
    <row r="51" spans="1:24" x14ac:dyDescent="0.3">
      <c r="A51" s="146">
        <f t="shared" si="6"/>
        <v>47</v>
      </c>
      <c r="B51" s="56"/>
      <c r="C51" s="70"/>
      <c r="D51" s="57"/>
      <c r="E51" s="58"/>
      <c r="F51" s="59"/>
      <c r="G51" s="57"/>
      <c r="H51" s="57"/>
      <c r="I51" s="150" t="str">
        <f t="shared" si="7"/>
        <v/>
      </c>
      <c r="J51" s="60"/>
      <c r="K51" s="150" t="str">
        <f t="shared" si="8"/>
        <v/>
      </c>
      <c r="L51" s="60"/>
      <c r="M51" s="150" t="str">
        <f t="shared" si="9"/>
        <v/>
      </c>
      <c r="N51" s="59"/>
      <c r="O51" s="59"/>
      <c r="P51" s="59"/>
      <c r="Q51" s="150" t="str">
        <f t="shared" si="10"/>
        <v/>
      </c>
      <c r="R51" s="61"/>
      <c r="S51" s="61"/>
      <c r="T51" s="61"/>
      <c r="U51" s="61"/>
      <c r="V51" s="158" t="str">
        <f t="shared" si="11"/>
        <v/>
      </c>
      <c r="W51" s="159" t="str">
        <f t="shared" si="5"/>
        <v/>
      </c>
      <c r="X51" s="88"/>
    </row>
    <row r="52" spans="1:24" x14ac:dyDescent="0.3">
      <c r="A52" s="146">
        <f t="shared" si="6"/>
        <v>48</v>
      </c>
      <c r="B52" s="56"/>
      <c r="C52" s="70"/>
      <c r="D52" s="57"/>
      <c r="E52" s="58"/>
      <c r="F52" s="59"/>
      <c r="G52" s="57"/>
      <c r="H52" s="57"/>
      <c r="I52" s="150" t="str">
        <f t="shared" si="7"/>
        <v/>
      </c>
      <c r="J52" s="60"/>
      <c r="K52" s="150" t="str">
        <f t="shared" si="8"/>
        <v/>
      </c>
      <c r="L52" s="60"/>
      <c r="M52" s="150" t="str">
        <f t="shared" si="9"/>
        <v/>
      </c>
      <c r="N52" s="59"/>
      <c r="O52" s="59"/>
      <c r="P52" s="59"/>
      <c r="Q52" s="150" t="str">
        <f t="shared" si="10"/>
        <v/>
      </c>
      <c r="R52" s="61"/>
      <c r="S52" s="61"/>
      <c r="T52" s="61"/>
      <c r="U52" s="61"/>
      <c r="V52" s="158" t="str">
        <f t="shared" si="11"/>
        <v/>
      </c>
      <c r="W52" s="159" t="str">
        <f t="shared" si="5"/>
        <v/>
      </c>
      <c r="X52" s="88"/>
    </row>
    <row r="53" spans="1:24" x14ac:dyDescent="0.3">
      <c r="A53" s="146">
        <f t="shared" si="6"/>
        <v>49</v>
      </c>
      <c r="B53" s="56"/>
      <c r="C53" s="70"/>
      <c r="D53" s="57"/>
      <c r="E53" s="58"/>
      <c r="F53" s="59"/>
      <c r="G53" s="57"/>
      <c r="H53" s="57"/>
      <c r="I53" s="150" t="str">
        <f t="shared" si="7"/>
        <v/>
      </c>
      <c r="J53" s="60"/>
      <c r="K53" s="150" t="str">
        <f t="shared" si="8"/>
        <v/>
      </c>
      <c r="L53" s="60"/>
      <c r="M53" s="150" t="str">
        <f t="shared" si="9"/>
        <v/>
      </c>
      <c r="N53" s="59"/>
      <c r="O53" s="59"/>
      <c r="P53" s="59"/>
      <c r="Q53" s="150" t="str">
        <f t="shared" si="10"/>
        <v/>
      </c>
      <c r="R53" s="61"/>
      <c r="S53" s="61"/>
      <c r="T53" s="61"/>
      <c r="U53" s="61"/>
      <c r="V53" s="158" t="str">
        <f t="shared" si="11"/>
        <v/>
      </c>
      <c r="W53" s="159" t="str">
        <f t="shared" si="5"/>
        <v/>
      </c>
      <c r="X53" s="88"/>
    </row>
    <row r="54" spans="1:24" x14ac:dyDescent="0.3">
      <c r="A54" s="146">
        <f t="shared" si="6"/>
        <v>50</v>
      </c>
      <c r="B54" s="56"/>
      <c r="C54" s="70"/>
      <c r="D54" s="57"/>
      <c r="E54" s="58"/>
      <c r="F54" s="59"/>
      <c r="G54" s="57"/>
      <c r="H54" s="57"/>
      <c r="I54" s="150" t="str">
        <f t="shared" si="7"/>
        <v/>
      </c>
      <c r="J54" s="60"/>
      <c r="K54" s="150" t="str">
        <f t="shared" si="8"/>
        <v/>
      </c>
      <c r="L54" s="60"/>
      <c r="M54" s="150" t="str">
        <f t="shared" si="9"/>
        <v/>
      </c>
      <c r="N54" s="59"/>
      <c r="O54" s="59"/>
      <c r="P54" s="59"/>
      <c r="Q54" s="150" t="str">
        <f t="shared" si="10"/>
        <v/>
      </c>
      <c r="R54" s="61"/>
      <c r="S54" s="61"/>
      <c r="T54" s="61"/>
      <c r="U54" s="61"/>
      <c r="V54" s="158" t="str">
        <f t="shared" si="11"/>
        <v/>
      </c>
      <c r="W54" s="159" t="str">
        <f t="shared" si="5"/>
        <v/>
      </c>
      <c r="X54" s="88"/>
    </row>
    <row r="55" spans="1:24" x14ac:dyDescent="0.3">
      <c r="A55" s="146">
        <f t="shared" si="6"/>
        <v>51</v>
      </c>
      <c r="B55" s="56"/>
      <c r="C55" s="70"/>
      <c r="D55" s="57"/>
      <c r="E55" s="58"/>
      <c r="F55" s="59"/>
      <c r="G55" s="57"/>
      <c r="H55" s="57"/>
      <c r="I55" s="150" t="str">
        <f t="shared" ref="I55:I118" si="12">IF(B55="","",IF(E55="Hourly",F55*H55*"52",F55))</f>
        <v/>
      </c>
      <c r="J55" s="60"/>
      <c r="K55" s="150" t="str">
        <f t="shared" ref="K55:K118" si="13">IF(B55="","",J55*I55)</f>
        <v/>
      </c>
      <c r="L55" s="60"/>
      <c r="M55" s="150" t="str">
        <f t="shared" ref="M55:M118" si="14">IF(B55="","",I55*L55)</f>
        <v/>
      </c>
      <c r="N55" s="59"/>
      <c r="O55" s="59"/>
      <c r="P55" s="59"/>
      <c r="Q55" s="150" t="str">
        <f t="shared" ref="Q55:Q118" si="15">IF(B55="","",SUM(I55+K55+M55+N55+O55+P55))</f>
        <v/>
      </c>
      <c r="R55" s="61"/>
      <c r="S55" s="61"/>
      <c r="T55" s="61"/>
      <c r="U55" s="61"/>
      <c r="V55" s="158" t="str">
        <f t="shared" ref="V55:V118" si="16">IF(B55="","",(H55*52)-((R55+S55+T55+U55)*G55))</f>
        <v/>
      </c>
      <c r="W55" s="159" t="str">
        <f t="shared" si="5"/>
        <v/>
      </c>
      <c r="X55" s="88"/>
    </row>
    <row r="56" spans="1:24" x14ac:dyDescent="0.3">
      <c r="A56" s="146">
        <f t="shared" si="6"/>
        <v>52</v>
      </c>
      <c r="B56" s="56"/>
      <c r="C56" s="70"/>
      <c r="D56" s="57"/>
      <c r="E56" s="58"/>
      <c r="F56" s="59"/>
      <c r="G56" s="57"/>
      <c r="H56" s="57"/>
      <c r="I56" s="150" t="str">
        <f t="shared" si="12"/>
        <v/>
      </c>
      <c r="J56" s="60"/>
      <c r="K56" s="150" t="str">
        <f t="shared" si="13"/>
        <v/>
      </c>
      <c r="L56" s="60"/>
      <c r="M56" s="150" t="str">
        <f t="shared" si="14"/>
        <v/>
      </c>
      <c r="N56" s="59"/>
      <c r="O56" s="59"/>
      <c r="P56" s="59"/>
      <c r="Q56" s="150" t="str">
        <f t="shared" si="15"/>
        <v/>
      </c>
      <c r="R56" s="61"/>
      <c r="S56" s="61"/>
      <c r="T56" s="61"/>
      <c r="U56" s="61"/>
      <c r="V56" s="158" t="str">
        <f t="shared" si="16"/>
        <v/>
      </c>
      <c r="W56" s="159" t="str">
        <f t="shared" si="5"/>
        <v/>
      </c>
      <c r="X56" s="88"/>
    </row>
    <row r="57" spans="1:24" x14ac:dyDescent="0.3">
      <c r="A57" s="146">
        <f t="shared" si="6"/>
        <v>53</v>
      </c>
      <c r="B57" s="56"/>
      <c r="C57" s="70"/>
      <c r="D57" s="57"/>
      <c r="E57" s="58"/>
      <c r="F57" s="59"/>
      <c r="G57" s="57"/>
      <c r="H57" s="57"/>
      <c r="I57" s="150" t="str">
        <f t="shared" si="12"/>
        <v/>
      </c>
      <c r="J57" s="60"/>
      <c r="K57" s="150" t="str">
        <f t="shared" si="13"/>
        <v/>
      </c>
      <c r="L57" s="60"/>
      <c r="M57" s="150" t="str">
        <f t="shared" si="14"/>
        <v/>
      </c>
      <c r="N57" s="59"/>
      <c r="O57" s="59"/>
      <c r="P57" s="59"/>
      <c r="Q57" s="150" t="str">
        <f t="shared" si="15"/>
        <v/>
      </c>
      <c r="R57" s="61"/>
      <c r="S57" s="61"/>
      <c r="T57" s="61"/>
      <c r="U57" s="61"/>
      <c r="V57" s="158" t="str">
        <f t="shared" si="16"/>
        <v/>
      </c>
      <c r="W57" s="159" t="str">
        <f t="shared" si="5"/>
        <v/>
      </c>
      <c r="X57" s="88"/>
    </row>
    <row r="58" spans="1:24" x14ac:dyDescent="0.3">
      <c r="A58" s="146">
        <f t="shared" si="6"/>
        <v>54</v>
      </c>
      <c r="B58" s="56"/>
      <c r="C58" s="70"/>
      <c r="D58" s="57"/>
      <c r="E58" s="58"/>
      <c r="F58" s="59"/>
      <c r="G58" s="57"/>
      <c r="H58" s="57"/>
      <c r="I58" s="150" t="str">
        <f t="shared" si="12"/>
        <v/>
      </c>
      <c r="J58" s="60"/>
      <c r="K58" s="150" t="str">
        <f t="shared" si="13"/>
        <v/>
      </c>
      <c r="L58" s="60"/>
      <c r="M58" s="150" t="str">
        <f t="shared" si="14"/>
        <v/>
      </c>
      <c r="N58" s="59"/>
      <c r="O58" s="59"/>
      <c r="P58" s="59"/>
      <c r="Q58" s="150" t="str">
        <f t="shared" si="15"/>
        <v/>
      </c>
      <c r="R58" s="61"/>
      <c r="S58" s="61"/>
      <c r="T58" s="61"/>
      <c r="U58" s="61"/>
      <c r="V58" s="158" t="str">
        <f t="shared" si="16"/>
        <v/>
      </c>
      <c r="W58" s="159" t="str">
        <f t="shared" si="5"/>
        <v/>
      </c>
      <c r="X58" s="88"/>
    </row>
    <row r="59" spans="1:24" x14ac:dyDescent="0.3">
      <c r="A59" s="146">
        <f t="shared" si="6"/>
        <v>55</v>
      </c>
      <c r="B59" s="56"/>
      <c r="C59" s="70"/>
      <c r="D59" s="57"/>
      <c r="E59" s="58"/>
      <c r="F59" s="59"/>
      <c r="G59" s="57"/>
      <c r="H59" s="57"/>
      <c r="I59" s="150" t="str">
        <f t="shared" si="12"/>
        <v/>
      </c>
      <c r="J59" s="60"/>
      <c r="K59" s="150" t="str">
        <f t="shared" si="13"/>
        <v/>
      </c>
      <c r="L59" s="60"/>
      <c r="M59" s="150" t="str">
        <f t="shared" si="14"/>
        <v/>
      </c>
      <c r="N59" s="59"/>
      <c r="O59" s="59"/>
      <c r="P59" s="59"/>
      <c r="Q59" s="150" t="str">
        <f t="shared" si="15"/>
        <v/>
      </c>
      <c r="R59" s="61"/>
      <c r="S59" s="61"/>
      <c r="T59" s="61"/>
      <c r="U59" s="61"/>
      <c r="V59" s="158" t="str">
        <f t="shared" si="16"/>
        <v/>
      </c>
      <c r="W59" s="159" t="str">
        <f t="shared" si="5"/>
        <v/>
      </c>
      <c r="X59" s="88"/>
    </row>
    <row r="60" spans="1:24" x14ac:dyDescent="0.3">
      <c r="A60" s="146">
        <f t="shared" si="6"/>
        <v>56</v>
      </c>
      <c r="B60" s="56"/>
      <c r="C60" s="70"/>
      <c r="D60" s="57"/>
      <c r="E60" s="58"/>
      <c r="F60" s="59"/>
      <c r="G60" s="57"/>
      <c r="H60" s="57"/>
      <c r="I60" s="150" t="str">
        <f t="shared" si="12"/>
        <v/>
      </c>
      <c r="J60" s="60"/>
      <c r="K60" s="150" t="str">
        <f t="shared" si="13"/>
        <v/>
      </c>
      <c r="L60" s="60"/>
      <c r="M60" s="150" t="str">
        <f t="shared" si="14"/>
        <v/>
      </c>
      <c r="N60" s="59"/>
      <c r="O60" s="59"/>
      <c r="P60" s="59"/>
      <c r="Q60" s="150" t="str">
        <f t="shared" si="15"/>
        <v/>
      </c>
      <c r="R60" s="61"/>
      <c r="S60" s="61"/>
      <c r="T60" s="61"/>
      <c r="U60" s="61"/>
      <c r="V60" s="158" t="str">
        <f t="shared" si="16"/>
        <v/>
      </c>
      <c r="W60" s="159" t="str">
        <f t="shared" si="5"/>
        <v/>
      </c>
      <c r="X60" s="88"/>
    </row>
    <row r="61" spans="1:24" x14ac:dyDescent="0.3">
      <c r="A61" s="146">
        <f t="shared" si="6"/>
        <v>57</v>
      </c>
      <c r="B61" s="56"/>
      <c r="C61" s="70"/>
      <c r="D61" s="57"/>
      <c r="E61" s="58"/>
      <c r="F61" s="59"/>
      <c r="G61" s="57"/>
      <c r="H61" s="57"/>
      <c r="I61" s="150" t="str">
        <f t="shared" si="12"/>
        <v/>
      </c>
      <c r="J61" s="60"/>
      <c r="K61" s="150" t="str">
        <f t="shared" si="13"/>
        <v/>
      </c>
      <c r="L61" s="60"/>
      <c r="M61" s="150" t="str">
        <f t="shared" si="14"/>
        <v/>
      </c>
      <c r="N61" s="59"/>
      <c r="O61" s="59"/>
      <c r="P61" s="59"/>
      <c r="Q61" s="150" t="str">
        <f t="shared" si="15"/>
        <v/>
      </c>
      <c r="R61" s="61"/>
      <c r="S61" s="61"/>
      <c r="T61" s="61"/>
      <c r="U61" s="61"/>
      <c r="V61" s="158" t="str">
        <f t="shared" si="16"/>
        <v/>
      </c>
      <c r="W61" s="159" t="str">
        <f t="shared" si="5"/>
        <v/>
      </c>
      <c r="X61" s="88"/>
    </row>
    <row r="62" spans="1:24" x14ac:dyDescent="0.3">
      <c r="A62" s="146">
        <f t="shared" si="6"/>
        <v>58</v>
      </c>
      <c r="B62" s="56"/>
      <c r="C62" s="70"/>
      <c r="D62" s="57"/>
      <c r="E62" s="58"/>
      <c r="F62" s="59"/>
      <c r="G62" s="57"/>
      <c r="H62" s="57"/>
      <c r="I62" s="150" t="str">
        <f t="shared" si="12"/>
        <v/>
      </c>
      <c r="J62" s="60"/>
      <c r="K62" s="150" t="str">
        <f t="shared" si="13"/>
        <v/>
      </c>
      <c r="L62" s="60"/>
      <c r="M62" s="150" t="str">
        <f t="shared" si="14"/>
        <v/>
      </c>
      <c r="N62" s="59"/>
      <c r="O62" s="59"/>
      <c r="P62" s="59"/>
      <c r="Q62" s="150" t="str">
        <f t="shared" si="15"/>
        <v/>
      </c>
      <c r="R62" s="61"/>
      <c r="S62" s="61"/>
      <c r="T62" s="61"/>
      <c r="U62" s="61"/>
      <c r="V62" s="158" t="str">
        <f t="shared" si="16"/>
        <v/>
      </c>
      <c r="W62" s="159" t="str">
        <f t="shared" si="5"/>
        <v/>
      </c>
      <c r="X62" s="88"/>
    </row>
    <row r="63" spans="1:24" x14ac:dyDescent="0.3">
      <c r="A63" s="146">
        <f t="shared" si="6"/>
        <v>59</v>
      </c>
      <c r="B63" s="56"/>
      <c r="C63" s="70"/>
      <c r="D63" s="57"/>
      <c r="E63" s="58"/>
      <c r="F63" s="59"/>
      <c r="G63" s="57"/>
      <c r="H63" s="57"/>
      <c r="I63" s="150" t="str">
        <f t="shared" si="12"/>
        <v/>
      </c>
      <c r="J63" s="60"/>
      <c r="K63" s="150" t="str">
        <f t="shared" si="13"/>
        <v/>
      </c>
      <c r="L63" s="60"/>
      <c r="M63" s="150" t="str">
        <f t="shared" si="14"/>
        <v/>
      </c>
      <c r="N63" s="59"/>
      <c r="O63" s="59"/>
      <c r="P63" s="59"/>
      <c r="Q63" s="150" t="str">
        <f t="shared" si="15"/>
        <v/>
      </c>
      <c r="R63" s="61"/>
      <c r="S63" s="61"/>
      <c r="T63" s="61"/>
      <c r="U63" s="61"/>
      <c r="V63" s="158" t="str">
        <f t="shared" si="16"/>
        <v/>
      </c>
      <c r="W63" s="159" t="str">
        <f t="shared" si="5"/>
        <v/>
      </c>
      <c r="X63" s="88"/>
    </row>
    <row r="64" spans="1:24" x14ac:dyDescent="0.3">
      <c r="A64" s="146">
        <f t="shared" si="6"/>
        <v>60</v>
      </c>
      <c r="B64" s="56"/>
      <c r="C64" s="70"/>
      <c r="D64" s="57"/>
      <c r="E64" s="58"/>
      <c r="F64" s="59"/>
      <c r="G64" s="57"/>
      <c r="H64" s="57"/>
      <c r="I64" s="150" t="str">
        <f t="shared" si="12"/>
        <v/>
      </c>
      <c r="J64" s="60"/>
      <c r="K64" s="150" t="str">
        <f t="shared" si="13"/>
        <v/>
      </c>
      <c r="L64" s="60"/>
      <c r="M64" s="150" t="str">
        <f t="shared" si="14"/>
        <v/>
      </c>
      <c r="N64" s="59"/>
      <c r="O64" s="59"/>
      <c r="P64" s="59"/>
      <c r="Q64" s="150" t="str">
        <f t="shared" si="15"/>
        <v/>
      </c>
      <c r="R64" s="61"/>
      <c r="S64" s="61"/>
      <c r="T64" s="61"/>
      <c r="U64" s="61"/>
      <c r="V64" s="158" t="str">
        <f t="shared" si="16"/>
        <v/>
      </c>
      <c r="W64" s="159" t="str">
        <f t="shared" si="5"/>
        <v/>
      </c>
      <c r="X64" s="88"/>
    </row>
    <row r="65" spans="1:24" x14ac:dyDescent="0.3">
      <c r="A65" s="146">
        <f t="shared" si="6"/>
        <v>61</v>
      </c>
      <c r="B65" s="56"/>
      <c r="C65" s="70"/>
      <c r="D65" s="57"/>
      <c r="E65" s="58"/>
      <c r="F65" s="59"/>
      <c r="G65" s="57"/>
      <c r="H65" s="57"/>
      <c r="I65" s="150" t="str">
        <f t="shared" si="12"/>
        <v/>
      </c>
      <c r="J65" s="60"/>
      <c r="K65" s="150" t="str">
        <f t="shared" si="13"/>
        <v/>
      </c>
      <c r="L65" s="60"/>
      <c r="M65" s="150" t="str">
        <f t="shared" si="14"/>
        <v/>
      </c>
      <c r="N65" s="59"/>
      <c r="O65" s="59"/>
      <c r="P65" s="59"/>
      <c r="Q65" s="150" t="str">
        <f t="shared" si="15"/>
        <v/>
      </c>
      <c r="R65" s="61"/>
      <c r="S65" s="61"/>
      <c r="T65" s="61"/>
      <c r="U65" s="61"/>
      <c r="V65" s="158" t="str">
        <f t="shared" si="16"/>
        <v/>
      </c>
      <c r="W65" s="159" t="str">
        <f t="shared" si="5"/>
        <v/>
      </c>
      <c r="X65" s="88"/>
    </row>
    <row r="66" spans="1:24" x14ac:dyDescent="0.3">
      <c r="A66" s="146">
        <f t="shared" si="6"/>
        <v>62</v>
      </c>
      <c r="B66" s="56"/>
      <c r="C66" s="70"/>
      <c r="D66" s="57"/>
      <c r="E66" s="58"/>
      <c r="F66" s="59"/>
      <c r="G66" s="57"/>
      <c r="H66" s="57"/>
      <c r="I66" s="150" t="str">
        <f t="shared" si="12"/>
        <v/>
      </c>
      <c r="J66" s="60"/>
      <c r="K66" s="150" t="str">
        <f t="shared" si="13"/>
        <v/>
      </c>
      <c r="L66" s="60"/>
      <c r="M66" s="150" t="str">
        <f t="shared" si="14"/>
        <v/>
      </c>
      <c r="N66" s="59"/>
      <c r="O66" s="59"/>
      <c r="P66" s="59"/>
      <c r="Q66" s="150" t="str">
        <f t="shared" si="15"/>
        <v/>
      </c>
      <c r="R66" s="61"/>
      <c r="S66" s="61"/>
      <c r="T66" s="61"/>
      <c r="U66" s="61"/>
      <c r="V66" s="158" t="str">
        <f t="shared" si="16"/>
        <v/>
      </c>
      <c r="W66" s="159" t="str">
        <f t="shared" si="5"/>
        <v/>
      </c>
      <c r="X66" s="88"/>
    </row>
    <row r="67" spans="1:24" x14ac:dyDescent="0.3">
      <c r="A67" s="146">
        <f t="shared" si="6"/>
        <v>63</v>
      </c>
      <c r="B67" s="56"/>
      <c r="C67" s="70"/>
      <c r="D67" s="57"/>
      <c r="E67" s="58"/>
      <c r="F67" s="59"/>
      <c r="G67" s="57"/>
      <c r="H67" s="57"/>
      <c r="I67" s="150" t="str">
        <f t="shared" si="12"/>
        <v/>
      </c>
      <c r="J67" s="60"/>
      <c r="K67" s="150" t="str">
        <f t="shared" si="13"/>
        <v/>
      </c>
      <c r="L67" s="60"/>
      <c r="M67" s="150" t="str">
        <f t="shared" si="14"/>
        <v/>
      </c>
      <c r="N67" s="59"/>
      <c r="O67" s="59"/>
      <c r="P67" s="59"/>
      <c r="Q67" s="150" t="str">
        <f t="shared" si="15"/>
        <v/>
      </c>
      <c r="R67" s="61"/>
      <c r="S67" s="61"/>
      <c r="T67" s="61"/>
      <c r="U67" s="61"/>
      <c r="V67" s="158" t="str">
        <f t="shared" si="16"/>
        <v/>
      </c>
      <c r="W67" s="159" t="str">
        <f t="shared" si="5"/>
        <v/>
      </c>
      <c r="X67" s="88"/>
    </row>
    <row r="68" spans="1:24" x14ac:dyDescent="0.3">
      <c r="A68" s="146">
        <f t="shared" si="6"/>
        <v>64</v>
      </c>
      <c r="B68" s="56"/>
      <c r="C68" s="70"/>
      <c r="D68" s="57"/>
      <c r="E68" s="58"/>
      <c r="F68" s="59"/>
      <c r="G68" s="57"/>
      <c r="H68" s="57"/>
      <c r="I68" s="150" t="str">
        <f t="shared" si="12"/>
        <v/>
      </c>
      <c r="J68" s="60"/>
      <c r="K68" s="150" t="str">
        <f t="shared" si="13"/>
        <v/>
      </c>
      <c r="L68" s="60"/>
      <c r="M68" s="150" t="str">
        <f t="shared" si="14"/>
        <v/>
      </c>
      <c r="N68" s="59"/>
      <c r="O68" s="59"/>
      <c r="P68" s="59"/>
      <c r="Q68" s="150" t="str">
        <f t="shared" si="15"/>
        <v/>
      </c>
      <c r="R68" s="61"/>
      <c r="S68" s="61"/>
      <c r="T68" s="61"/>
      <c r="U68" s="61"/>
      <c r="V68" s="158" t="str">
        <f t="shared" si="16"/>
        <v/>
      </c>
      <c r="W68" s="159" t="str">
        <f t="shared" si="5"/>
        <v/>
      </c>
      <c r="X68" s="88"/>
    </row>
    <row r="69" spans="1:24" x14ac:dyDescent="0.3">
      <c r="A69" s="146">
        <f t="shared" si="6"/>
        <v>65</v>
      </c>
      <c r="B69" s="56"/>
      <c r="C69" s="70"/>
      <c r="D69" s="57"/>
      <c r="E69" s="58"/>
      <c r="F69" s="59"/>
      <c r="G69" s="57"/>
      <c r="H69" s="57"/>
      <c r="I69" s="150" t="str">
        <f t="shared" si="12"/>
        <v/>
      </c>
      <c r="J69" s="60"/>
      <c r="K69" s="150" t="str">
        <f t="shared" si="13"/>
        <v/>
      </c>
      <c r="L69" s="60"/>
      <c r="M69" s="150" t="str">
        <f t="shared" si="14"/>
        <v/>
      </c>
      <c r="N69" s="59"/>
      <c r="O69" s="59"/>
      <c r="P69" s="59"/>
      <c r="Q69" s="150" t="str">
        <f t="shared" si="15"/>
        <v/>
      </c>
      <c r="R69" s="61"/>
      <c r="S69" s="61"/>
      <c r="T69" s="61"/>
      <c r="U69" s="61"/>
      <c r="V69" s="158" t="str">
        <f t="shared" si="16"/>
        <v/>
      </c>
      <c r="W69" s="159" t="str">
        <f t="shared" si="5"/>
        <v/>
      </c>
      <c r="X69" s="88"/>
    </row>
    <row r="70" spans="1:24" x14ac:dyDescent="0.3">
      <c r="A70" s="146">
        <f t="shared" si="6"/>
        <v>66</v>
      </c>
      <c r="B70" s="56"/>
      <c r="C70" s="70"/>
      <c r="D70" s="57"/>
      <c r="E70" s="58"/>
      <c r="F70" s="59"/>
      <c r="G70" s="57"/>
      <c r="H70" s="57"/>
      <c r="I70" s="150" t="str">
        <f t="shared" si="12"/>
        <v/>
      </c>
      <c r="J70" s="60"/>
      <c r="K70" s="150" t="str">
        <f t="shared" si="13"/>
        <v/>
      </c>
      <c r="L70" s="60"/>
      <c r="M70" s="150" t="str">
        <f t="shared" si="14"/>
        <v/>
      </c>
      <c r="N70" s="59"/>
      <c r="O70" s="59"/>
      <c r="P70" s="59"/>
      <c r="Q70" s="150" t="str">
        <f t="shared" si="15"/>
        <v/>
      </c>
      <c r="R70" s="61"/>
      <c r="S70" s="61"/>
      <c r="T70" s="61"/>
      <c r="U70" s="61"/>
      <c r="V70" s="158" t="str">
        <f t="shared" si="16"/>
        <v/>
      </c>
      <c r="W70" s="159" t="str">
        <f t="shared" ref="W70:W133" si="17">IF(B70="","",ROUND(Q70/V70,2))</f>
        <v/>
      </c>
      <c r="X70" s="88"/>
    </row>
    <row r="71" spans="1:24" x14ac:dyDescent="0.3">
      <c r="A71" s="146">
        <f t="shared" ref="A71:A134" si="18">A70+1</f>
        <v>67</v>
      </c>
      <c r="B71" s="56"/>
      <c r="C71" s="70"/>
      <c r="D71" s="57"/>
      <c r="E71" s="58"/>
      <c r="F71" s="59"/>
      <c r="G71" s="57"/>
      <c r="H71" s="57"/>
      <c r="I71" s="150" t="str">
        <f t="shared" si="12"/>
        <v/>
      </c>
      <c r="J71" s="60"/>
      <c r="K71" s="150" t="str">
        <f t="shared" si="13"/>
        <v/>
      </c>
      <c r="L71" s="60"/>
      <c r="M71" s="150" t="str">
        <f t="shared" si="14"/>
        <v/>
      </c>
      <c r="N71" s="59"/>
      <c r="O71" s="59"/>
      <c r="P71" s="59"/>
      <c r="Q71" s="150" t="str">
        <f t="shared" si="15"/>
        <v/>
      </c>
      <c r="R71" s="61"/>
      <c r="S71" s="61"/>
      <c r="T71" s="61"/>
      <c r="U71" s="61"/>
      <c r="V71" s="158" t="str">
        <f t="shared" si="16"/>
        <v/>
      </c>
      <c r="W71" s="159" t="str">
        <f t="shared" si="17"/>
        <v/>
      </c>
      <c r="X71" s="88"/>
    </row>
    <row r="72" spans="1:24" x14ac:dyDescent="0.3">
      <c r="A72" s="146">
        <f t="shared" si="18"/>
        <v>68</v>
      </c>
      <c r="B72" s="56"/>
      <c r="C72" s="70"/>
      <c r="D72" s="57"/>
      <c r="E72" s="58"/>
      <c r="F72" s="59"/>
      <c r="G72" s="57"/>
      <c r="H72" s="57"/>
      <c r="I72" s="150" t="str">
        <f t="shared" si="12"/>
        <v/>
      </c>
      <c r="J72" s="60"/>
      <c r="K72" s="150" t="str">
        <f t="shared" si="13"/>
        <v/>
      </c>
      <c r="L72" s="60"/>
      <c r="M72" s="150" t="str">
        <f t="shared" si="14"/>
        <v/>
      </c>
      <c r="N72" s="59"/>
      <c r="O72" s="59"/>
      <c r="P72" s="59"/>
      <c r="Q72" s="150" t="str">
        <f t="shared" si="15"/>
        <v/>
      </c>
      <c r="R72" s="61"/>
      <c r="S72" s="61"/>
      <c r="T72" s="61"/>
      <c r="U72" s="61"/>
      <c r="V72" s="158" t="str">
        <f t="shared" si="16"/>
        <v/>
      </c>
      <c r="W72" s="159" t="str">
        <f t="shared" si="17"/>
        <v/>
      </c>
      <c r="X72" s="88"/>
    </row>
    <row r="73" spans="1:24" x14ac:dyDescent="0.3">
      <c r="A73" s="146">
        <f t="shared" si="18"/>
        <v>69</v>
      </c>
      <c r="B73" s="56"/>
      <c r="C73" s="70"/>
      <c r="D73" s="57"/>
      <c r="E73" s="58"/>
      <c r="F73" s="59"/>
      <c r="G73" s="57"/>
      <c r="H73" s="57"/>
      <c r="I73" s="150" t="str">
        <f t="shared" si="12"/>
        <v/>
      </c>
      <c r="J73" s="60"/>
      <c r="K73" s="150" t="str">
        <f t="shared" si="13"/>
        <v/>
      </c>
      <c r="L73" s="60"/>
      <c r="M73" s="150" t="str">
        <f t="shared" si="14"/>
        <v/>
      </c>
      <c r="N73" s="59"/>
      <c r="O73" s="59"/>
      <c r="P73" s="59"/>
      <c r="Q73" s="150" t="str">
        <f t="shared" si="15"/>
        <v/>
      </c>
      <c r="R73" s="61"/>
      <c r="S73" s="61"/>
      <c r="T73" s="61"/>
      <c r="U73" s="61"/>
      <c r="V73" s="158" t="str">
        <f t="shared" si="16"/>
        <v/>
      </c>
      <c r="W73" s="159" t="str">
        <f t="shared" si="17"/>
        <v/>
      </c>
      <c r="X73" s="88"/>
    </row>
    <row r="74" spans="1:24" x14ac:dyDescent="0.3">
      <c r="A74" s="146">
        <f t="shared" si="18"/>
        <v>70</v>
      </c>
      <c r="B74" s="56"/>
      <c r="C74" s="70"/>
      <c r="D74" s="57"/>
      <c r="E74" s="58"/>
      <c r="F74" s="59"/>
      <c r="G74" s="57"/>
      <c r="H74" s="57"/>
      <c r="I74" s="150" t="str">
        <f t="shared" si="12"/>
        <v/>
      </c>
      <c r="J74" s="60"/>
      <c r="K74" s="150" t="str">
        <f t="shared" si="13"/>
        <v/>
      </c>
      <c r="L74" s="60"/>
      <c r="M74" s="150" t="str">
        <f t="shared" si="14"/>
        <v/>
      </c>
      <c r="N74" s="59"/>
      <c r="O74" s="59"/>
      <c r="P74" s="59"/>
      <c r="Q74" s="150" t="str">
        <f t="shared" si="15"/>
        <v/>
      </c>
      <c r="R74" s="61"/>
      <c r="S74" s="61"/>
      <c r="T74" s="61"/>
      <c r="U74" s="61"/>
      <c r="V74" s="158" t="str">
        <f t="shared" si="16"/>
        <v/>
      </c>
      <c r="W74" s="159" t="str">
        <f t="shared" si="17"/>
        <v/>
      </c>
      <c r="X74" s="88"/>
    </row>
    <row r="75" spans="1:24" x14ac:dyDescent="0.3">
      <c r="A75" s="146">
        <f t="shared" si="18"/>
        <v>71</v>
      </c>
      <c r="B75" s="56"/>
      <c r="C75" s="70"/>
      <c r="D75" s="57"/>
      <c r="E75" s="58"/>
      <c r="F75" s="59"/>
      <c r="G75" s="57"/>
      <c r="H75" s="57"/>
      <c r="I75" s="150" t="str">
        <f t="shared" si="12"/>
        <v/>
      </c>
      <c r="J75" s="60"/>
      <c r="K75" s="150" t="str">
        <f t="shared" si="13"/>
        <v/>
      </c>
      <c r="L75" s="60"/>
      <c r="M75" s="150" t="str">
        <f t="shared" si="14"/>
        <v/>
      </c>
      <c r="N75" s="59"/>
      <c r="O75" s="59"/>
      <c r="P75" s="59"/>
      <c r="Q75" s="150" t="str">
        <f t="shared" si="15"/>
        <v/>
      </c>
      <c r="R75" s="61"/>
      <c r="S75" s="61"/>
      <c r="T75" s="61"/>
      <c r="U75" s="61"/>
      <c r="V75" s="158" t="str">
        <f t="shared" si="16"/>
        <v/>
      </c>
      <c r="W75" s="159" t="str">
        <f t="shared" si="17"/>
        <v/>
      </c>
      <c r="X75" s="88"/>
    </row>
    <row r="76" spans="1:24" x14ac:dyDescent="0.3">
      <c r="A76" s="146">
        <f t="shared" si="18"/>
        <v>72</v>
      </c>
      <c r="B76" s="56"/>
      <c r="C76" s="70"/>
      <c r="D76" s="57"/>
      <c r="E76" s="58"/>
      <c r="F76" s="59"/>
      <c r="G76" s="57"/>
      <c r="H76" s="57"/>
      <c r="I76" s="150" t="str">
        <f t="shared" si="12"/>
        <v/>
      </c>
      <c r="J76" s="60"/>
      <c r="K76" s="150" t="str">
        <f t="shared" si="13"/>
        <v/>
      </c>
      <c r="L76" s="60"/>
      <c r="M76" s="150" t="str">
        <f t="shared" si="14"/>
        <v/>
      </c>
      <c r="N76" s="59"/>
      <c r="O76" s="59"/>
      <c r="P76" s="59"/>
      <c r="Q76" s="150" t="str">
        <f t="shared" si="15"/>
        <v/>
      </c>
      <c r="R76" s="61"/>
      <c r="S76" s="61"/>
      <c r="T76" s="61"/>
      <c r="U76" s="61"/>
      <c r="V76" s="158" t="str">
        <f t="shared" si="16"/>
        <v/>
      </c>
      <c r="W76" s="159" t="str">
        <f t="shared" si="17"/>
        <v/>
      </c>
      <c r="X76" s="88"/>
    </row>
    <row r="77" spans="1:24" x14ac:dyDescent="0.3">
      <c r="A77" s="146">
        <f t="shared" si="18"/>
        <v>73</v>
      </c>
      <c r="B77" s="56"/>
      <c r="C77" s="70"/>
      <c r="D77" s="57"/>
      <c r="E77" s="58"/>
      <c r="F77" s="59"/>
      <c r="G77" s="57"/>
      <c r="H77" s="57"/>
      <c r="I77" s="150" t="str">
        <f t="shared" si="12"/>
        <v/>
      </c>
      <c r="J77" s="60"/>
      <c r="K77" s="150" t="str">
        <f t="shared" si="13"/>
        <v/>
      </c>
      <c r="L77" s="60"/>
      <c r="M77" s="150" t="str">
        <f t="shared" si="14"/>
        <v/>
      </c>
      <c r="N77" s="59"/>
      <c r="O77" s="59"/>
      <c r="P77" s="59"/>
      <c r="Q77" s="150" t="str">
        <f t="shared" si="15"/>
        <v/>
      </c>
      <c r="R77" s="61"/>
      <c r="S77" s="61"/>
      <c r="T77" s="61"/>
      <c r="U77" s="61"/>
      <c r="V77" s="158" t="str">
        <f t="shared" si="16"/>
        <v/>
      </c>
      <c r="W77" s="159" t="str">
        <f t="shared" si="17"/>
        <v/>
      </c>
      <c r="X77" s="88"/>
    </row>
    <row r="78" spans="1:24" x14ac:dyDescent="0.3">
      <c r="A78" s="146">
        <f t="shared" si="18"/>
        <v>74</v>
      </c>
      <c r="B78" s="56"/>
      <c r="C78" s="70"/>
      <c r="D78" s="57"/>
      <c r="E78" s="58"/>
      <c r="F78" s="59"/>
      <c r="G78" s="57"/>
      <c r="H78" s="57"/>
      <c r="I78" s="150" t="str">
        <f t="shared" si="12"/>
        <v/>
      </c>
      <c r="J78" s="60"/>
      <c r="K78" s="150" t="str">
        <f t="shared" si="13"/>
        <v/>
      </c>
      <c r="L78" s="60"/>
      <c r="M78" s="150" t="str">
        <f t="shared" si="14"/>
        <v/>
      </c>
      <c r="N78" s="59"/>
      <c r="O78" s="59"/>
      <c r="P78" s="59"/>
      <c r="Q78" s="150" t="str">
        <f t="shared" si="15"/>
        <v/>
      </c>
      <c r="R78" s="61"/>
      <c r="S78" s="61"/>
      <c r="T78" s="61"/>
      <c r="U78" s="61"/>
      <c r="V78" s="158" t="str">
        <f t="shared" si="16"/>
        <v/>
      </c>
      <c r="W78" s="159" t="str">
        <f t="shared" si="17"/>
        <v/>
      </c>
      <c r="X78" s="88"/>
    </row>
    <row r="79" spans="1:24" x14ac:dyDescent="0.3">
      <c r="A79" s="146">
        <f t="shared" si="18"/>
        <v>75</v>
      </c>
      <c r="B79" s="56"/>
      <c r="C79" s="70"/>
      <c r="D79" s="57"/>
      <c r="E79" s="58"/>
      <c r="F79" s="59"/>
      <c r="G79" s="57"/>
      <c r="H79" s="57"/>
      <c r="I79" s="150" t="str">
        <f t="shared" si="12"/>
        <v/>
      </c>
      <c r="J79" s="60"/>
      <c r="K79" s="150" t="str">
        <f t="shared" si="13"/>
        <v/>
      </c>
      <c r="L79" s="60"/>
      <c r="M79" s="150" t="str">
        <f t="shared" si="14"/>
        <v/>
      </c>
      <c r="N79" s="59"/>
      <c r="O79" s="59"/>
      <c r="P79" s="59"/>
      <c r="Q79" s="150" t="str">
        <f t="shared" si="15"/>
        <v/>
      </c>
      <c r="R79" s="61"/>
      <c r="S79" s="61"/>
      <c r="T79" s="61"/>
      <c r="U79" s="61"/>
      <c r="V79" s="158" t="str">
        <f t="shared" si="16"/>
        <v/>
      </c>
      <c r="W79" s="159" t="str">
        <f t="shared" si="17"/>
        <v/>
      </c>
      <c r="X79" s="88"/>
    </row>
    <row r="80" spans="1:24" x14ac:dyDescent="0.3">
      <c r="A80" s="146">
        <f t="shared" si="18"/>
        <v>76</v>
      </c>
      <c r="B80" s="56"/>
      <c r="C80" s="70"/>
      <c r="D80" s="57"/>
      <c r="E80" s="58"/>
      <c r="F80" s="59"/>
      <c r="G80" s="57"/>
      <c r="H80" s="57"/>
      <c r="I80" s="150" t="str">
        <f t="shared" si="12"/>
        <v/>
      </c>
      <c r="J80" s="60"/>
      <c r="K80" s="150" t="str">
        <f t="shared" si="13"/>
        <v/>
      </c>
      <c r="L80" s="60"/>
      <c r="M80" s="150" t="str">
        <f t="shared" si="14"/>
        <v/>
      </c>
      <c r="N80" s="59"/>
      <c r="O80" s="59"/>
      <c r="P80" s="59"/>
      <c r="Q80" s="150" t="str">
        <f t="shared" si="15"/>
        <v/>
      </c>
      <c r="R80" s="61"/>
      <c r="S80" s="61"/>
      <c r="T80" s="61"/>
      <c r="U80" s="61"/>
      <c r="V80" s="158" t="str">
        <f t="shared" si="16"/>
        <v/>
      </c>
      <c r="W80" s="159" t="str">
        <f t="shared" si="17"/>
        <v/>
      </c>
      <c r="X80" s="88"/>
    </row>
    <row r="81" spans="1:24" x14ac:dyDescent="0.3">
      <c r="A81" s="146">
        <f t="shared" si="18"/>
        <v>77</v>
      </c>
      <c r="B81" s="56"/>
      <c r="C81" s="70"/>
      <c r="D81" s="57"/>
      <c r="E81" s="58"/>
      <c r="F81" s="59"/>
      <c r="G81" s="57"/>
      <c r="H81" s="57"/>
      <c r="I81" s="150" t="str">
        <f t="shared" si="12"/>
        <v/>
      </c>
      <c r="J81" s="60"/>
      <c r="K81" s="150" t="str">
        <f t="shared" si="13"/>
        <v/>
      </c>
      <c r="L81" s="60"/>
      <c r="M81" s="150" t="str">
        <f t="shared" si="14"/>
        <v/>
      </c>
      <c r="N81" s="59"/>
      <c r="O81" s="59"/>
      <c r="P81" s="59"/>
      <c r="Q81" s="150" t="str">
        <f t="shared" si="15"/>
        <v/>
      </c>
      <c r="R81" s="61"/>
      <c r="S81" s="61"/>
      <c r="T81" s="61"/>
      <c r="U81" s="61"/>
      <c r="V81" s="158" t="str">
        <f t="shared" si="16"/>
        <v/>
      </c>
      <c r="W81" s="159" t="str">
        <f t="shared" si="17"/>
        <v/>
      </c>
      <c r="X81" s="88"/>
    </row>
    <row r="82" spans="1:24" x14ac:dyDescent="0.3">
      <c r="A82" s="146">
        <f t="shared" si="18"/>
        <v>78</v>
      </c>
      <c r="B82" s="56"/>
      <c r="C82" s="70"/>
      <c r="D82" s="57"/>
      <c r="E82" s="58"/>
      <c r="F82" s="59"/>
      <c r="G82" s="57"/>
      <c r="H82" s="57"/>
      <c r="I82" s="150" t="str">
        <f t="shared" si="12"/>
        <v/>
      </c>
      <c r="J82" s="60"/>
      <c r="K82" s="150" t="str">
        <f t="shared" si="13"/>
        <v/>
      </c>
      <c r="L82" s="60"/>
      <c r="M82" s="150" t="str">
        <f t="shared" si="14"/>
        <v/>
      </c>
      <c r="N82" s="59"/>
      <c r="O82" s="59"/>
      <c r="P82" s="59"/>
      <c r="Q82" s="150" t="str">
        <f t="shared" si="15"/>
        <v/>
      </c>
      <c r="R82" s="61"/>
      <c r="S82" s="61"/>
      <c r="T82" s="61"/>
      <c r="U82" s="61"/>
      <c r="V82" s="158" t="str">
        <f t="shared" si="16"/>
        <v/>
      </c>
      <c r="W82" s="159" t="str">
        <f t="shared" si="17"/>
        <v/>
      </c>
      <c r="X82" s="88"/>
    </row>
    <row r="83" spans="1:24" x14ac:dyDescent="0.3">
      <c r="A83" s="146">
        <f t="shared" si="18"/>
        <v>79</v>
      </c>
      <c r="B83" s="56"/>
      <c r="C83" s="70"/>
      <c r="D83" s="57"/>
      <c r="E83" s="58"/>
      <c r="F83" s="59"/>
      <c r="G83" s="57"/>
      <c r="H83" s="57"/>
      <c r="I83" s="150" t="str">
        <f t="shared" si="12"/>
        <v/>
      </c>
      <c r="J83" s="60"/>
      <c r="K83" s="150" t="str">
        <f t="shared" si="13"/>
        <v/>
      </c>
      <c r="L83" s="60"/>
      <c r="M83" s="150" t="str">
        <f t="shared" si="14"/>
        <v/>
      </c>
      <c r="N83" s="59"/>
      <c r="O83" s="59"/>
      <c r="P83" s="59"/>
      <c r="Q83" s="150" t="str">
        <f t="shared" si="15"/>
        <v/>
      </c>
      <c r="R83" s="61"/>
      <c r="S83" s="61"/>
      <c r="T83" s="61"/>
      <c r="U83" s="61"/>
      <c r="V83" s="158" t="str">
        <f t="shared" si="16"/>
        <v/>
      </c>
      <c r="W83" s="159" t="str">
        <f t="shared" si="17"/>
        <v/>
      </c>
      <c r="X83" s="88"/>
    </row>
    <row r="84" spans="1:24" x14ac:dyDescent="0.3">
      <c r="A84" s="146">
        <f t="shared" si="18"/>
        <v>80</v>
      </c>
      <c r="B84" s="56"/>
      <c r="C84" s="70"/>
      <c r="D84" s="57"/>
      <c r="E84" s="58"/>
      <c r="F84" s="59"/>
      <c r="G84" s="57"/>
      <c r="H84" s="57"/>
      <c r="I84" s="150" t="str">
        <f t="shared" si="12"/>
        <v/>
      </c>
      <c r="J84" s="60"/>
      <c r="K84" s="150" t="str">
        <f t="shared" si="13"/>
        <v/>
      </c>
      <c r="L84" s="60"/>
      <c r="M84" s="150" t="str">
        <f t="shared" si="14"/>
        <v/>
      </c>
      <c r="N84" s="59"/>
      <c r="O84" s="59"/>
      <c r="P84" s="59"/>
      <c r="Q84" s="150" t="str">
        <f t="shared" si="15"/>
        <v/>
      </c>
      <c r="R84" s="61"/>
      <c r="S84" s="61"/>
      <c r="T84" s="61"/>
      <c r="U84" s="61"/>
      <c r="V84" s="158" t="str">
        <f t="shared" si="16"/>
        <v/>
      </c>
      <c r="W84" s="159" t="str">
        <f t="shared" si="17"/>
        <v/>
      </c>
      <c r="X84" s="88"/>
    </row>
    <row r="85" spans="1:24" x14ac:dyDescent="0.3">
      <c r="A85" s="146">
        <f t="shared" si="18"/>
        <v>81</v>
      </c>
      <c r="B85" s="56"/>
      <c r="C85" s="70"/>
      <c r="D85" s="57"/>
      <c r="E85" s="58"/>
      <c r="F85" s="59"/>
      <c r="G85" s="57"/>
      <c r="H85" s="57"/>
      <c r="I85" s="150" t="str">
        <f t="shared" si="12"/>
        <v/>
      </c>
      <c r="J85" s="60"/>
      <c r="K85" s="150" t="str">
        <f t="shared" si="13"/>
        <v/>
      </c>
      <c r="L85" s="60"/>
      <c r="M85" s="150" t="str">
        <f t="shared" si="14"/>
        <v/>
      </c>
      <c r="N85" s="59"/>
      <c r="O85" s="59"/>
      <c r="P85" s="59"/>
      <c r="Q85" s="150" t="str">
        <f t="shared" si="15"/>
        <v/>
      </c>
      <c r="R85" s="61"/>
      <c r="S85" s="61"/>
      <c r="T85" s="61"/>
      <c r="U85" s="61"/>
      <c r="V85" s="158" t="str">
        <f t="shared" si="16"/>
        <v/>
      </c>
      <c r="W85" s="159" t="str">
        <f t="shared" si="17"/>
        <v/>
      </c>
      <c r="X85" s="88"/>
    </row>
    <row r="86" spans="1:24" x14ac:dyDescent="0.3">
      <c r="A86" s="146">
        <f t="shared" si="18"/>
        <v>82</v>
      </c>
      <c r="B86" s="56"/>
      <c r="C86" s="70"/>
      <c r="D86" s="57"/>
      <c r="E86" s="58"/>
      <c r="F86" s="59"/>
      <c r="G86" s="57"/>
      <c r="H86" s="57"/>
      <c r="I86" s="150" t="str">
        <f t="shared" si="12"/>
        <v/>
      </c>
      <c r="J86" s="60"/>
      <c r="K86" s="150" t="str">
        <f t="shared" si="13"/>
        <v/>
      </c>
      <c r="L86" s="60"/>
      <c r="M86" s="150" t="str">
        <f t="shared" si="14"/>
        <v/>
      </c>
      <c r="N86" s="59"/>
      <c r="O86" s="59"/>
      <c r="P86" s="59"/>
      <c r="Q86" s="150" t="str">
        <f t="shared" si="15"/>
        <v/>
      </c>
      <c r="R86" s="61"/>
      <c r="S86" s="61"/>
      <c r="T86" s="61"/>
      <c r="U86" s="61"/>
      <c r="V86" s="158" t="str">
        <f t="shared" si="16"/>
        <v/>
      </c>
      <c r="W86" s="159" t="str">
        <f t="shared" si="17"/>
        <v/>
      </c>
      <c r="X86" s="88"/>
    </row>
    <row r="87" spans="1:24" x14ac:dyDescent="0.3">
      <c r="A87" s="146">
        <f t="shared" si="18"/>
        <v>83</v>
      </c>
      <c r="B87" s="56"/>
      <c r="C87" s="70"/>
      <c r="D87" s="57"/>
      <c r="E87" s="58"/>
      <c r="F87" s="59"/>
      <c r="G87" s="57"/>
      <c r="H87" s="57"/>
      <c r="I87" s="150" t="str">
        <f t="shared" si="12"/>
        <v/>
      </c>
      <c r="J87" s="60"/>
      <c r="K87" s="150" t="str">
        <f t="shared" si="13"/>
        <v/>
      </c>
      <c r="L87" s="60"/>
      <c r="M87" s="150" t="str">
        <f t="shared" si="14"/>
        <v/>
      </c>
      <c r="N87" s="59"/>
      <c r="O87" s="59"/>
      <c r="P87" s="59"/>
      <c r="Q87" s="150" t="str">
        <f t="shared" si="15"/>
        <v/>
      </c>
      <c r="R87" s="61"/>
      <c r="S87" s="61"/>
      <c r="T87" s="61"/>
      <c r="U87" s="61"/>
      <c r="V87" s="158" t="str">
        <f t="shared" si="16"/>
        <v/>
      </c>
      <c r="W87" s="159" t="str">
        <f t="shared" si="17"/>
        <v/>
      </c>
      <c r="X87" s="88"/>
    </row>
    <row r="88" spans="1:24" x14ac:dyDescent="0.3">
      <c r="A88" s="146">
        <f t="shared" si="18"/>
        <v>84</v>
      </c>
      <c r="B88" s="56"/>
      <c r="C88" s="70"/>
      <c r="D88" s="57"/>
      <c r="E88" s="58"/>
      <c r="F88" s="59"/>
      <c r="G88" s="57"/>
      <c r="H88" s="57"/>
      <c r="I88" s="150" t="str">
        <f t="shared" si="12"/>
        <v/>
      </c>
      <c r="J88" s="60"/>
      <c r="K88" s="150" t="str">
        <f t="shared" si="13"/>
        <v/>
      </c>
      <c r="L88" s="60"/>
      <c r="M88" s="150" t="str">
        <f t="shared" si="14"/>
        <v/>
      </c>
      <c r="N88" s="59"/>
      <c r="O88" s="59"/>
      <c r="P88" s="59"/>
      <c r="Q88" s="150" t="str">
        <f t="shared" si="15"/>
        <v/>
      </c>
      <c r="R88" s="61"/>
      <c r="S88" s="61"/>
      <c r="T88" s="61"/>
      <c r="U88" s="61"/>
      <c r="V88" s="158" t="str">
        <f t="shared" si="16"/>
        <v/>
      </c>
      <c r="W88" s="159" t="str">
        <f t="shared" si="17"/>
        <v/>
      </c>
      <c r="X88" s="88"/>
    </row>
    <row r="89" spans="1:24" x14ac:dyDescent="0.3">
      <c r="A89" s="146">
        <f t="shared" si="18"/>
        <v>85</v>
      </c>
      <c r="B89" s="56"/>
      <c r="C89" s="70"/>
      <c r="D89" s="57"/>
      <c r="E89" s="58"/>
      <c r="F89" s="59"/>
      <c r="G89" s="57"/>
      <c r="H89" s="57"/>
      <c r="I89" s="150" t="str">
        <f t="shared" si="12"/>
        <v/>
      </c>
      <c r="J89" s="60"/>
      <c r="K89" s="150" t="str">
        <f t="shared" si="13"/>
        <v/>
      </c>
      <c r="L89" s="60"/>
      <c r="M89" s="150" t="str">
        <f t="shared" si="14"/>
        <v/>
      </c>
      <c r="N89" s="59"/>
      <c r="O89" s="59"/>
      <c r="P89" s="59"/>
      <c r="Q89" s="150" t="str">
        <f t="shared" si="15"/>
        <v/>
      </c>
      <c r="R89" s="61"/>
      <c r="S89" s="61"/>
      <c r="T89" s="61"/>
      <c r="U89" s="61"/>
      <c r="V89" s="158" t="str">
        <f t="shared" si="16"/>
        <v/>
      </c>
      <c r="W89" s="159" t="str">
        <f t="shared" si="17"/>
        <v/>
      </c>
      <c r="X89" s="88"/>
    </row>
    <row r="90" spans="1:24" x14ac:dyDescent="0.3">
      <c r="A90" s="146">
        <f t="shared" si="18"/>
        <v>86</v>
      </c>
      <c r="B90" s="56"/>
      <c r="C90" s="70"/>
      <c r="D90" s="57"/>
      <c r="E90" s="58"/>
      <c r="F90" s="59"/>
      <c r="G90" s="57"/>
      <c r="H90" s="57"/>
      <c r="I90" s="150" t="str">
        <f t="shared" si="12"/>
        <v/>
      </c>
      <c r="J90" s="60"/>
      <c r="K90" s="150" t="str">
        <f t="shared" si="13"/>
        <v/>
      </c>
      <c r="L90" s="60"/>
      <c r="M90" s="150" t="str">
        <f t="shared" si="14"/>
        <v/>
      </c>
      <c r="N90" s="59"/>
      <c r="O90" s="59"/>
      <c r="P90" s="59"/>
      <c r="Q90" s="150" t="str">
        <f t="shared" si="15"/>
        <v/>
      </c>
      <c r="R90" s="61"/>
      <c r="S90" s="61"/>
      <c r="T90" s="61"/>
      <c r="U90" s="61"/>
      <c r="V90" s="158" t="str">
        <f t="shared" si="16"/>
        <v/>
      </c>
      <c r="W90" s="159" t="str">
        <f t="shared" si="17"/>
        <v/>
      </c>
      <c r="X90" s="88"/>
    </row>
    <row r="91" spans="1:24" x14ac:dyDescent="0.3">
      <c r="A91" s="146">
        <f t="shared" si="18"/>
        <v>87</v>
      </c>
      <c r="B91" s="56"/>
      <c r="C91" s="70"/>
      <c r="D91" s="57"/>
      <c r="E91" s="58"/>
      <c r="F91" s="59"/>
      <c r="G91" s="57"/>
      <c r="H91" s="57"/>
      <c r="I91" s="150" t="str">
        <f t="shared" si="12"/>
        <v/>
      </c>
      <c r="J91" s="60"/>
      <c r="K91" s="150" t="str">
        <f t="shared" si="13"/>
        <v/>
      </c>
      <c r="L91" s="60"/>
      <c r="M91" s="150" t="str">
        <f t="shared" si="14"/>
        <v/>
      </c>
      <c r="N91" s="59"/>
      <c r="O91" s="59"/>
      <c r="P91" s="59"/>
      <c r="Q91" s="150" t="str">
        <f t="shared" si="15"/>
        <v/>
      </c>
      <c r="R91" s="61"/>
      <c r="S91" s="61"/>
      <c r="T91" s="61"/>
      <c r="U91" s="61"/>
      <c r="V91" s="158" t="str">
        <f t="shared" si="16"/>
        <v/>
      </c>
      <c r="W91" s="159" t="str">
        <f t="shared" si="17"/>
        <v/>
      </c>
      <c r="X91" s="88"/>
    </row>
    <row r="92" spans="1:24" x14ac:dyDescent="0.3">
      <c r="A92" s="146">
        <f t="shared" si="18"/>
        <v>88</v>
      </c>
      <c r="B92" s="56"/>
      <c r="C92" s="70"/>
      <c r="D92" s="57"/>
      <c r="E92" s="58"/>
      <c r="F92" s="59"/>
      <c r="G92" s="57"/>
      <c r="H92" s="57"/>
      <c r="I92" s="150" t="str">
        <f t="shared" si="12"/>
        <v/>
      </c>
      <c r="J92" s="60"/>
      <c r="K92" s="150" t="str">
        <f t="shared" si="13"/>
        <v/>
      </c>
      <c r="L92" s="60"/>
      <c r="M92" s="150" t="str">
        <f t="shared" si="14"/>
        <v/>
      </c>
      <c r="N92" s="59"/>
      <c r="O92" s="59"/>
      <c r="P92" s="59"/>
      <c r="Q92" s="150" t="str">
        <f t="shared" si="15"/>
        <v/>
      </c>
      <c r="R92" s="61"/>
      <c r="S92" s="61"/>
      <c r="T92" s="61"/>
      <c r="U92" s="61"/>
      <c r="V92" s="158" t="str">
        <f t="shared" si="16"/>
        <v/>
      </c>
      <c r="W92" s="159" t="str">
        <f t="shared" si="17"/>
        <v/>
      </c>
      <c r="X92" s="88"/>
    </row>
    <row r="93" spans="1:24" x14ac:dyDescent="0.3">
      <c r="A93" s="146">
        <f t="shared" si="18"/>
        <v>89</v>
      </c>
      <c r="B93" s="56"/>
      <c r="C93" s="70"/>
      <c r="D93" s="57"/>
      <c r="E93" s="58"/>
      <c r="F93" s="59"/>
      <c r="G93" s="57"/>
      <c r="H93" s="57"/>
      <c r="I93" s="150" t="str">
        <f t="shared" si="12"/>
        <v/>
      </c>
      <c r="J93" s="60"/>
      <c r="K93" s="150" t="str">
        <f t="shared" si="13"/>
        <v/>
      </c>
      <c r="L93" s="60"/>
      <c r="M93" s="150" t="str">
        <f t="shared" si="14"/>
        <v/>
      </c>
      <c r="N93" s="59"/>
      <c r="O93" s="59"/>
      <c r="P93" s="59"/>
      <c r="Q93" s="150" t="str">
        <f t="shared" si="15"/>
        <v/>
      </c>
      <c r="R93" s="61"/>
      <c r="S93" s="61"/>
      <c r="T93" s="61"/>
      <c r="U93" s="61"/>
      <c r="V93" s="158" t="str">
        <f t="shared" si="16"/>
        <v/>
      </c>
      <c r="W93" s="159" t="str">
        <f t="shared" si="17"/>
        <v/>
      </c>
      <c r="X93" s="88"/>
    </row>
    <row r="94" spans="1:24" x14ac:dyDescent="0.3">
      <c r="A94" s="146">
        <f t="shared" si="18"/>
        <v>90</v>
      </c>
      <c r="B94" s="56"/>
      <c r="C94" s="70"/>
      <c r="D94" s="57"/>
      <c r="E94" s="58"/>
      <c r="F94" s="59"/>
      <c r="G94" s="57"/>
      <c r="H94" s="57"/>
      <c r="I94" s="150" t="str">
        <f t="shared" si="12"/>
        <v/>
      </c>
      <c r="J94" s="60"/>
      <c r="K94" s="150" t="str">
        <f t="shared" si="13"/>
        <v/>
      </c>
      <c r="L94" s="60"/>
      <c r="M94" s="150" t="str">
        <f t="shared" si="14"/>
        <v/>
      </c>
      <c r="N94" s="59"/>
      <c r="O94" s="59"/>
      <c r="P94" s="59"/>
      <c r="Q94" s="150" t="str">
        <f t="shared" si="15"/>
        <v/>
      </c>
      <c r="R94" s="61"/>
      <c r="S94" s="61"/>
      <c r="T94" s="61"/>
      <c r="U94" s="61"/>
      <c r="V94" s="158" t="str">
        <f t="shared" si="16"/>
        <v/>
      </c>
      <c r="W94" s="159" t="str">
        <f t="shared" si="17"/>
        <v/>
      </c>
      <c r="X94" s="88"/>
    </row>
    <row r="95" spans="1:24" x14ac:dyDescent="0.3">
      <c r="A95" s="146">
        <f t="shared" si="18"/>
        <v>91</v>
      </c>
      <c r="B95" s="56"/>
      <c r="C95" s="70"/>
      <c r="D95" s="57"/>
      <c r="E95" s="58"/>
      <c r="F95" s="59"/>
      <c r="G95" s="57"/>
      <c r="H95" s="57"/>
      <c r="I95" s="150" t="str">
        <f t="shared" si="12"/>
        <v/>
      </c>
      <c r="J95" s="60"/>
      <c r="K95" s="150" t="str">
        <f t="shared" si="13"/>
        <v/>
      </c>
      <c r="L95" s="60"/>
      <c r="M95" s="150" t="str">
        <f t="shared" si="14"/>
        <v/>
      </c>
      <c r="N95" s="59"/>
      <c r="O95" s="59"/>
      <c r="P95" s="59"/>
      <c r="Q95" s="150" t="str">
        <f t="shared" si="15"/>
        <v/>
      </c>
      <c r="R95" s="61"/>
      <c r="S95" s="61"/>
      <c r="T95" s="61"/>
      <c r="U95" s="61"/>
      <c r="V95" s="158" t="str">
        <f t="shared" si="16"/>
        <v/>
      </c>
      <c r="W95" s="159" t="str">
        <f t="shared" si="17"/>
        <v/>
      </c>
      <c r="X95" s="88"/>
    </row>
    <row r="96" spans="1:24" x14ac:dyDescent="0.3">
      <c r="A96" s="146">
        <f t="shared" si="18"/>
        <v>92</v>
      </c>
      <c r="B96" s="56"/>
      <c r="C96" s="70"/>
      <c r="D96" s="57"/>
      <c r="E96" s="58"/>
      <c r="F96" s="59"/>
      <c r="G96" s="57"/>
      <c r="H96" s="57"/>
      <c r="I96" s="150" t="str">
        <f t="shared" si="12"/>
        <v/>
      </c>
      <c r="J96" s="60"/>
      <c r="K96" s="150" t="str">
        <f t="shared" si="13"/>
        <v/>
      </c>
      <c r="L96" s="60"/>
      <c r="M96" s="150" t="str">
        <f t="shared" si="14"/>
        <v/>
      </c>
      <c r="N96" s="59"/>
      <c r="O96" s="59"/>
      <c r="P96" s="59"/>
      <c r="Q96" s="150" t="str">
        <f t="shared" si="15"/>
        <v/>
      </c>
      <c r="R96" s="61"/>
      <c r="S96" s="61"/>
      <c r="T96" s="61"/>
      <c r="U96" s="61"/>
      <c r="V96" s="158" t="str">
        <f t="shared" si="16"/>
        <v/>
      </c>
      <c r="W96" s="159" t="str">
        <f t="shared" si="17"/>
        <v/>
      </c>
      <c r="X96" s="88"/>
    </row>
    <row r="97" spans="1:24" x14ac:dyDescent="0.3">
      <c r="A97" s="146">
        <f t="shared" si="18"/>
        <v>93</v>
      </c>
      <c r="B97" s="56"/>
      <c r="C97" s="70"/>
      <c r="D97" s="57"/>
      <c r="E97" s="58"/>
      <c r="F97" s="59"/>
      <c r="G97" s="57"/>
      <c r="H97" s="57"/>
      <c r="I97" s="150" t="str">
        <f t="shared" si="12"/>
        <v/>
      </c>
      <c r="J97" s="60"/>
      <c r="K97" s="150" t="str">
        <f t="shared" si="13"/>
        <v/>
      </c>
      <c r="L97" s="60"/>
      <c r="M97" s="150" t="str">
        <f t="shared" si="14"/>
        <v/>
      </c>
      <c r="N97" s="59"/>
      <c r="O97" s="59"/>
      <c r="P97" s="59"/>
      <c r="Q97" s="150" t="str">
        <f t="shared" si="15"/>
        <v/>
      </c>
      <c r="R97" s="61"/>
      <c r="S97" s="61"/>
      <c r="T97" s="61"/>
      <c r="U97" s="61"/>
      <c r="V97" s="158" t="str">
        <f t="shared" si="16"/>
        <v/>
      </c>
      <c r="W97" s="159" t="str">
        <f t="shared" si="17"/>
        <v/>
      </c>
      <c r="X97" s="88"/>
    </row>
    <row r="98" spans="1:24" x14ac:dyDescent="0.3">
      <c r="A98" s="146">
        <f t="shared" si="18"/>
        <v>94</v>
      </c>
      <c r="B98" s="56"/>
      <c r="C98" s="70"/>
      <c r="D98" s="57"/>
      <c r="E98" s="58"/>
      <c r="F98" s="59"/>
      <c r="G98" s="57"/>
      <c r="H98" s="57"/>
      <c r="I98" s="150" t="str">
        <f t="shared" si="12"/>
        <v/>
      </c>
      <c r="J98" s="60"/>
      <c r="K98" s="150" t="str">
        <f t="shared" si="13"/>
        <v/>
      </c>
      <c r="L98" s="60"/>
      <c r="M98" s="150" t="str">
        <f t="shared" si="14"/>
        <v/>
      </c>
      <c r="N98" s="59"/>
      <c r="O98" s="59"/>
      <c r="P98" s="59"/>
      <c r="Q98" s="150" t="str">
        <f t="shared" si="15"/>
        <v/>
      </c>
      <c r="R98" s="61"/>
      <c r="S98" s="61"/>
      <c r="T98" s="61"/>
      <c r="U98" s="61"/>
      <c r="V98" s="158" t="str">
        <f t="shared" si="16"/>
        <v/>
      </c>
      <c r="W98" s="159" t="str">
        <f t="shared" si="17"/>
        <v/>
      </c>
      <c r="X98" s="88"/>
    </row>
    <row r="99" spans="1:24" x14ac:dyDescent="0.3">
      <c r="A99" s="146">
        <f t="shared" si="18"/>
        <v>95</v>
      </c>
      <c r="B99" s="56"/>
      <c r="C99" s="70"/>
      <c r="D99" s="57"/>
      <c r="E99" s="58"/>
      <c r="F99" s="59"/>
      <c r="G99" s="57"/>
      <c r="H99" s="57"/>
      <c r="I99" s="150" t="str">
        <f t="shared" si="12"/>
        <v/>
      </c>
      <c r="J99" s="60"/>
      <c r="K99" s="150" t="str">
        <f t="shared" si="13"/>
        <v/>
      </c>
      <c r="L99" s="60"/>
      <c r="M99" s="150" t="str">
        <f t="shared" si="14"/>
        <v/>
      </c>
      <c r="N99" s="59"/>
      <c r="O99" s="59"/>
      <c r="P99" s="59"/>
      <c r="Q99" s="150" t="str">
        <f t="shared" si="15"/>
        <v/>
      </c>
      <c r="R99" s="61"/>
      <c r="S99" s="61"/>
      <c r="T99" s="61"/>
      <c r="U99" s="61"/>
      <c r="V99" s="158" t="str">
        <f t="shared" si="16"/>
        <v/>
      </c>
      <c r="W99" s="159" t="str">
        <f t="shared" si="17"/>
        <v/>
      </c>
      <c r="X99" s="88"/>
    </row>
    <row r="100" spans="1:24" x14ac:dyDescent="0.3">
      <c r="A100" s="146">
        <f t="shared" si="18"/>
        <v>96</v>
      </c>
      <c r="B100" s="56"/>
      <c r="C100" s="70"/>
      <c r="D100" s="57"/>
      <c r="E100" s="58"/>
      <c r="F100" s="59"/>
      <c r="G100" s="57"/>
      <c r="H100" s="57"/>
      <c r="I100" s="150" t="str">
        <f t="shared" si="12"/>
        <v/>
      </c>
      <c r="J100" s="60"/>
      <c r="K100" s="150" t="str">
        <f t="shared" si="13"/>
        <v/>
      </c>
      <c r="L100" s="60"/>
      <c r="M100" s="150" t="str">
        <f t="shared" si="14"/>
        <v/>
      </c>
      <c r="N100" s="59"/>
      <c r="O100" s="59"/>
      <c r="P100" s="59"/>
      <c r="Q100" s="150" t="str">
        <f t="shared" si="15"/>
        <v/>
      </c>
      <c r="R100" s="61"/>
      <c r="S100" s="61"/>
      <c r="T100" s="61"/>
      <c r="U100" s="61"/>
      <c r="V100" s="158" t="str">
        <f t="shared" si="16"/>
        <v/>
      </c>
      <c r="W100" s="159" t="str">
        <f t="shared" si="17"/>
        <v/>
      </c>
      <c r="X100" s="88"/>
    </row>
    <row r="101" spans="1:24" x14ac:dyDescent="0.3">
      <c r="A101" s="146">
        <f t="shared" si="18"/>
        <v>97</v>
      </c>
      <c r="B101" s="56"/>
      <c r="C101" s="70"/>
      <c r="D101" s="57"/>
      <c r="E101" s="58"/>
      <c r="F101" s="59"/>
      <c r="G101" s="57"/>
      <c r="H101" s="57"/>
      <c r="I101" s="150" t="str">
        <f t="shared" si="12"/>
        <v/>
      </c>
      <c r="J101" s="60"/>
      <c r="K101" s="150" t="str">
        <f t="shared" si="13"/>
        <v/>
      </c>
      <c r="L101" s="60"/>
      <c r="M101" s="150" t="str">
        <f t="shared" si="14"/>
        <v/>
      </c>
      <c r="N101" s="59"/>
      <c r="O101" s="59"/>
      <c r="P101" s="59"/>
      <c r="Q101" s="150" t="str">
        <f t="shared" si="15"/>
        <v/>
      </c>
      <c r="R101" s="61"/>
      <c r="S101" s="61"/>
      <c r="T101" s="61"/>
      <c r="U101" s="61"/>
      <c r="V101" s="158" t="str">
        <f t="shared" si="16"/>
        <v/>
      </c>
      <c r="W101" s="159" t="str">
        <f t="shared" si="17"/>
        <v/>
      </c>
      <c r="X101" s="88"/>
    </row>
    <row r="102" spans="1:24" x14ac:dyDescent="0.3">
      <c r="A102" s="146">
        <f t="shared" si="18"/>
        <v>98</v>
      </c>
      <c r="B102" s="56"/>
      <c r="C102" s="70"/>
      <c r="D102" s="57"/>
      <c r="E102" s="58"/>
      <c r="F102" s="59"/>
      <c r="G102" s="57"/>
      <c r="H102" s="57"/>
      <c r="I102" s="150" t="str">
        <f t="shared" si="12"/>
        <v/>
      </c>
      <c r="J102" s="60"/>
      <c r="K102" s="150" t="str">
        <f t="shared" si="13"/>
        <v/>
      </c>
      <c r="L102" s="60"/>
      <c r="M102" s="150" t="str">
        <f t="shared" si="14"/>
        <v/>
      </c>
      <c r="N102" s="59"/>
      <c r="O102" s="59"/>
      <c r="P102" s="59"/>
      <c r="Q102" s="150" t="str">
        <f t="shared" si="15"/>
        <v/>
      </c>
      <c r="R102" s="61"/>
      <c r="S102" s="61"/>
      <c r="T102" s="61"/>
      <c r="U102" s="61"/>
      <c r="V102" s="158" t="str">
        <f t="shared" si="16"/>
        <v/>
      </c>
      <c r="W102" s="159" t="str">
        <f t="shared" si="17"/>
        <v/>
      </c>
      <c r="X102" s="88"/>
    </row>
    <row r="103" spans="1:24" x14ac:dyDescent="0.3">
      <c r="A103" s="146">
        <f t="shared" si="18"/>
        <v>99</v>
      </c>
      <c r="B103" s="56"/>
      <c r="C103" s="70"/>
      <c r="D103" s="57"/>
      <c r="E103" s="58"/>
      <c r="F103" s="59"/>
      <c r="G103" s="57"/>
      <c r="H103" s="57"/>
      <c r="I103" s="150" t="str">
        <f t="shared" si="12"/>
        <v/>
      </c>
      <c r="J103" s="60"/>
      <c r="K103" s="150" t="str">
        <f t="shared" si="13"/>
        <v/>
      </c>
      <c r="L103" s="60"/>
      <c r="M103" s="150" t="str">
        <f t="shared" si="14"/>
        <v/>
      </c>
      <c r="N103" s="59"/>
      <c r="O103" s="59"/>
      <c r="P103" s="59"/>
      <c r="Q103" s="150" t="str">
        <f t="shared" si="15"/>
        <v/>
      </c>
      <c r="R103" s="61"/>
      <c r="S103" s="61"/>
      <c r="T103" s="61"/>
      <c r="U103" s="61"/>
      <c r="V103" s="158" t="str">
        <f t="shared" si="16"/>
        <v/>
      </c>
      <c r="W103" s="159" t="str">
        <f t="shared" si="17"/>
        <v/>
      </c>
      <c r="X103" s="88"/>
    </row>
    <row r="104" spans="1:24" x14ac:dyDescent="0.3">
      <c r="A104" s="146">
        <f t="shared" si="18"/>
        <v>100</v>
      </c>
      <c r="B104" s="56"/>
      <c r="C104" s="70"/>
      <c r="D104" s="57"/>
      <c r="E104" s="58"/>
      <c r="F104" s="59"/>
      <c r="G104" s="57"/>
      <c r="H104" s="57"/>
      <c r="I104" s="150" t="str">
        <f t="shared" si="12"/>
        <v/>
      </c>
      <c r="J104" s="60"/>
      <c r="K104" s="150" t="str">
        <f t="shared" si="13"/>
        <v/>
      </c>
      <c r="L104" s="60"/>
      <c r="M104" s="150" t="str">
        <f t="shared" si="14"/>
        <v/>
      </c>
      <c r="N104" s="59"/>
      <c r="O104" s="59"/>
      <c r="P104" s="59"/>
      <c r="Q104" s="150" t="str">
        <f t="shared" si="15"/>
        <v/>
      </c>
      <c r="R104" s="61"/>
      <c r="S104" s="61"/>
      <c r="T104" s="61"/>
      <c r="U104" s="61"/>
      <c r="V104" s="158" t="str">
        <f t="shared" si="16"/>
        <v/>
      </c>
      <c r="W104" s="159" t="str">
        <f t="shared" si="17"/>
        <v/>
      </c>
      <c r="X104" s="88"/>
    </row>
    <row r="105" spans="1:24" x14ac:dyDescent="0.3">
      <c r="A105" s="146">
        <f t="shared" si="18"/>
        <v>101</v>
      </c>
      <c r="B105" s="56"/>
      <c r="C105" s="70"/>
      <c r="D105" s="57"/>
      <c r="E105" s="58"/>
      <c r="F105" s="59"/>
      <c r="G105" s="57"/>
      <c r="H105" s="57"/>
      <c r="I105" s="150" t="str">
        <f t="shared" si="12"/>
        <v/>
      </c>
      <c r="J105" s="60"/>
      <c r="K105" s="150" t="str">
        <f t="shared" si="13"/>
        <v/>
      </c>
      <c r="L105" s="60"/>
      <c r="M105" s="150" t="str">
        <f t="shared" si="14"/>
        <v/>
      </c>
      <c r="N105" s="59"/>
      <c r="O105" s="59"/>
      <c r="P105" s="59"/>
      <c r="Q105" s="150" t="str">
        <f t="shared" si="15"/>
        <v/>
      </c>
      <c r="R105" s="61"/>
      <c r="S105" s="61"/>
      <c r="T105" s="61"/>
      <c r="U105" s="61"/>
      <c r="V105" s="158" t="str">
        <f t="shared" si="16"/>
        <v/>
      </c>
      <c r="W105" s="159" t="str">
        <f t="shared" si="17"/>
        <v/>
      </c>
      <c r="X105" s="88"/>
    </row>
    <row r="106" spans="1:24" x14ac:dyDescent="0.3">
      <c r="A106" s="146">
        <f t="shared" si="18"/>
        <v>102</v>
      </c>
      <c r="B106" s="56"/>
      <c r="C106" s="70"/>
      <c r="D106" s="57"/>
      <c r="E106" s="58"/>
      <c r="F106" s="59"/>
      <c r="G106" s="57"/>
      <c r="H106" s="57"/>
      <c r="I106" s="150" t="str">
        <f t="shared" si="12"/>
        <v/>
      </c>
      <c r="J106" s="60"/>
      <c r="K106" s="150" t="str">
        <f t="shared" si="13"/>
        <v/>
      </c>
      <c r="L106" s="60"/>
      <c r="M106" s="150" t="str">
        <f t="shared" si="14"/>
        <v/>
      </c>
      <c r="N106" s="59"/>
      <c r="O106" s="59"/>
      <c r="P106" s="59"/>
      <c r="Q106" s="150" t="str">
        <f t="shared" si="15"/>
        <v/>
      </c>
      <c r="R106" s="61"/>
      <c r="S106" s="61"/>
      <c r="T106" s="61"/>
      <c r="U106" s="61"/>
      <c r="V106" s="158" t="str">
        <f t="shared" si="16"/>
        <v/>
      </c>
      <c r="W106" s="159" t="str">
        <f t="shared" si="17"/>
        <v/>
      </c>
      <c r="X106" s="88"/>
    </row>
    <row r="107" spans="1:24" x14ac:dyDescent="0.3">
      <c r="A107" s="146">
        <f t="shared" si="18"/>
        <v>103</v>
      </c>
      <c r="B107" s="56"/>
      <c r="C107" s="70"/>
      <c r="D107" s="57"/>
      <c r="E107" s="58"/>
      <c r="F107" s="59"/>
      <c r="G107" s="57"/>
      <c r="H107" s="57"/>
      <c r="I107" s="150" t="str">
        <f t="shared" si="12"/>
        <v/>
      </c>
      <c r="J107" s="60"/>
      <c r="K107" s="150" t="str">
        <f t="shared" si="13"/>
        <v/>
      </c>
      <c r="L107" s="60"/>
      <c r="M107" s="150" t="str">
        <f t="shared" si="14"/>
        <v/>
      </c>
      <c r="N107" s="59"/>
      <c r="O107" s="59"/>
      <c r="P107" s="59"/>
      <c r="Q107" s="150" t="str">
        <f t="shared" si="15"/>
        <v/>
      </c>
      <c r="R107" s="61"/>
      <c r="S107" s="61"/>
      <c r="T107" s="61"/>
      <c r="U107" s="61"/>
      <c r="V107" s="158" t="str">
        <f t="shared" si="16"/>
        <v/>
      </c>
      <c r="W107" s="159" t="str">
        <f t="shared" si="17"/>
        <v/>
      </c>
      <c r="X107" s="88"/>
    </row>
    <row r="108" spans="1:24" x14ac:dyDescent="0.3">
      <c r="A108" s="146">
        <f t="shared" si="18"/>
        <v>104</v>
      </c>
      <c r="B108" s="56"/>
      <c r="C108" s="70"/>
      <c r="D108" s="57"/>
      <c r="E108" s="58"/>
      <c r="F108" s="59"/>
      <c r="G108" s="57"/>
      <c r="H108" s="57"/>
      <c r="I108" s="150" t="str">
        <f t="shared" si="12"/>
        <v/>
      </c>
      <c r="J108" s="60"/>
      <c r="K108" s="150" t="str">
        <f t="shared" si="13"/>
        <v/>
      </c>
      <c r="L108" s="60"/>
      <c r="M108" s="150" t="str">
        <f t="shared" si="14"/>
        <v/>
      </c>
      <c r="N108" s="59"/>
      <c r="O108" s="59"/>
      <c r="P108" s="59"/>
      <c r="Q108" s="150" t="str">
        <f t="shared" si="15"/>
        <v/>
      </c>
      <c r="R108" s="61"/>
      <c r="S108" s="61"/>
      <c r="T108" s="61"/>
      <c r="U108" s="61"/>
      <c r="V108" s="158" t="str">
        <f t="shared" si="16"/>
        <v/>
      </c>
      <c r="W108" s="159" t="str">
        <f t="shared" si="17"/>
        <v/>
      </c>
      <c r="X108" s="88"/>
    </row>
    <row r="109" spans="1:24" x14ac:dyDescent="0.3">
      <c r="A109" s="146">
        <f t="shared" si="18"/>
        <v>105</v>
      </c>
      <c r="B109" s="56"/>
      <c r="C109" s="70"/>
      <c r="D109" s="57"/>
      <c r="E109" s="58"/>
      <c r="F109" s="59"/>
      <c r="G109" s="57"/>
      <c r="H109" s="57"/>
      <c r="I109" s="150" t="str">
        <f t="shared" si="12"/>
        <v/>
      </c>
      <c r="J109" s="60"/>
      <c r="K109" s="150" t="str">
        <f t="shared" si="13"/>
        <v/>
      </c>
      <c r="L109" s="60"/>
      <c r="M109" s="150" t="str">
        <f t="shared" si="14"/>
        <v/>
      </c>
      <c r="N109" s="59"/>
      <c r="O109" s="59"/>
      <c r="P109" s="59"/>
      <c r="Q109" s="150" t="str">
        <f t="shared" si="15"/>
        <v/>
      </c>
      <c r="R109" s="61"/>
      <c r="S109" s="61"/>
      <c r="T109" s="61"/>
      <c r="U109" s="61"/>
      <c r="V109" s="158" t="str">
        <f t="shared" si="16"/>
        <v/>
      </c>
      <c r="W109" s="159" t="str">
        <f t="shared" si="17"/>
        <v/>
      </c>
      <c r="X109" s="88"/>
    </row>
    <row r="110" spans="1:24" x14ac:dyDescent="0.3">
      <c r="A110" s="146">
        <f t="shared" si="18"/>
        <v>106</v>
      </c>
      <c r="B110" s="56"/>
      <c r="C110" s="70"/>
      <c r="D110" s="57"/>
      <c r="E110" s="58"/>
      <c r="F110" s="59"/>
      <c r="G110" s="57"/>
      <c r="H110" s="57"/>
      <c r="I110" s="150" t="str">
        <f t="shared" si="12"/>
        <v/>
      </c>
      <c r="J110" s="60"/>
      <c r="K110" s="150" t="str">
        <f t="shared" si="13"/>
        <v/>
      </c>
      <c r="L110" s="60"/>
      <c r="M110" s="150" t="str">
        <f t="shared" si="14"/>
        <v/>
      </c>
      <c r="N110" s="59"/>
      <c r="O110" s="59"/>
      <c r="P110" s="59"/>
      <c r="Q110" s="150" t="str">
        <f t="shared" si="15"/>
        <v/>
      </c>
      <c r="R110" s="61"/>
      <c r="S110" s="61"/>
      <c r="T110" s="61"/>
      <c r="U110" s="61"/>
      <c r="V110" s="158" t="str">
        <f t="shared" si="16"/>
        <v/>
      </c>
      <c r="W110" s="159" t="str">
        <f t="shared" si="17"/>
        <v/>
      </c>
      <c r="X110" s="88"/>
    </row>
    <row r="111" spans="1:24" x14ac:dyDescent="0.3">
      <c r="A111" s="146">
        <f t="shared" si="18"/>
        <v>107</v>
      </c>
      <c r="B111" s="56"/>
      <c r="C111" s="70"/>
      <c r="D111" s="57"/>
      <c r="E111" s="58"/>
      <c r="F111" s="59"/>
      <c r="G111" s="57"/>
      <c r="H111" s="57"/>
      <c r="I111" s="150" t="str">
        <f t="shared" si="12"/>
        <v/>
      </c>
      <c r="J111" s="60"/>
      <c r="K111" s="150" t="str">
        <f t="shared" si="13"/>
        <v/>
      </c>
      <c r="L111" s="60"/>
      <c r="M111" s="150" t="str">
        <f t="shared" si="14"/>
        <v/>
      </c>
      <c r="N111" s="59"/>
      <c r="O111" s="59"/>
      <c r="P111" s="59"/>
      <c r="Q111" s="150" t="str">
        <f t="shared" si="15"/>
        <v/>
      </c>
      <c r="R111" s="61"/>
      <c r="S111" s="61"/>
      <c r="T111" s="61"/>
      <c r="U111" s="61"/>
      <c r="V111" s="158" t="str">
        <f t="shared" si="16"/>
        <v/>
      </c>
      <c r="W111" s="159" t="str">
        <f t="shared" si="17"/>
        <v/>
      </c>
      <c r="X111" s="88"/>
    </row>
    <row r="112" spans="1:24" x14ac:dyDescent="0.3">
      <c r="A112" s="146">
        <f t="shared" si="18"/>
        <v>108</v>
      </c>
      <c r="B112" s="56"/>
      <c r="C112" s="70"/>
      <c r="D112" s="57"/>
      <c r="E112" s="58"/>
      <c r="F112" s="59"/>
      <c r="G112" s="57"/>
      <c r="H112" s="57"/>
      <c r="I112" s="150" t="str">
        <f t="shared" si="12"/>
        <v/>
      </c>
      <c r="J112" s="60"/>
      <c r="K112" s="150" t="str">
        <f t="shared" si="13"/>
        <v/>
      </c>
      <c r="L112" s="60"/>
      <c r="M112" s="150" t="str">
        <f t="shared" si="14"/>
        <v/>
      </c>
      <c r="N112" s="59"/>
      <c r="O112" s="59"/>
      <c r="P112" s="59"/>
      <c r="Q112" s="150" t="str">
        <f t="shared" si="15"/>
        <v/>
      </c>
      <c r="R112" s="61"/>
      <c r="S112" s="61"/>
      <c r="T112" s="61"/>
      <c r="U112" s="61"/>
      <c r="V112" s="158" t="str">
        <f t="shared" si="16"/>
        <v/>
      </c>
      <c r="W112" s="159" t="str">
        <f t="shared" si="17"/>
        <v/>
      </c>
      <c r="X112" s="88"/>
    </row>
    <row r="113" spans="1:24" x14ac:dyDescent="0.3">
      <c r="A113" s="146">
        <f t="shared" si="18"/>
        <v>109</v>
      </c>
      <c r="B113" s="56"/>
      <c r="C113" s="70"/>
      <c r="D113" s="57"/>
      <c r="E113" s="58"/>
      <c r="F113" s="59"/>
      <c r="G113" s="57"/>
      <c r="H113" s="57"/>
      <c r="I113" s="150" t="str">
        <f t="shared" si="12"/>
        <v/>
      </c>
      <c r="J113" s="60"/>
      <c r="K113" s="150" t="str">
        <f t="shared" si="13"/>
        <v/>
      </c>
      <c r="L113" s="60"/>
      <c r="M113" s="150" t="str">
        <f t="shared" si="14"/>
        <v/>
      </c>
      <c r="N113" s="59"/>
      <c r="O113" s="59"/>
      <c r="P113" s="59"/>
      <c r="Q113" s="150" t="str">
        <f t="shared" si="15"/>
        <v/>
      </c>
      <c r="R113" s="61"/>
      <c r="S113" s="61"/>
      <c r="T113" s="61"/>
      <c r="U113" s="61"/>
      <c r="V113" s="158" t="str">
        <f t="shared" si="16"/>
        <v/>
      </c>
      <c r="W113" s="159" t="str">
        <f t="shared" si="17"/>
        <v/>
      </c>
      <c r="X113" s="88"/>
    </row>
    <row r="114" spans="1:24" x14ac:dyDescent="0.3">
      <c r="A114" s="146">
        <f t="shared" si="18"/>
        <v>110</v>
      </c>
      <c r="B114" s="56"/>
      <c r="C114" s="70"/>
      <c r="D114" s="57"/>
      <c r="E114" s="58"/>
      <c r="F114" s="59"/>
      <c r="G114" s="57"/>
      <c r="H114" s="57"/>
      <c r="I114" s="150" t="str">
        <f t="shared" si="12"/>
        <v/>
      </c>
      <c r="J114" s="60"/>
      <c r="K114" s="150" t="str">
        <f t="shared" si="13"/>
        <v/>
      </c>
      <c r="L114" s="60"/>
      <c r="M114" s="150" t="str">
        <f t="shared" si="14"/>
        <v/>
      </c>
      <c r="N114" s="59"/>
      <c r="O114" s="59"/>
      <c r="P114" s="59"/>
      <c r="Q114" s="150" t="str">
        <f t="shared" si="15"/>
        <v/>
      </c>
      <c r="R114" s="61"/>
      <c r="S114" s="61"/>
      <c r="T114" s="61"/>
      <c r="U114" s="61"/>
      <c r="V114" s="158" t="str">
        <f t="shared" si="16"/>
        <v/>
      </c>
      <c r="W114" s="159" t="str">
        <f t="shared" si="17"/>
        <v/>
      </c>
      <c r="X114" s="88"/>
    </row>
    <row r="115" spans="1:24" x14ac:dyDescent="0.3">
      <c r="A115" s="146">
        <f t="shared" si="18"/>
        <v>111</v>
      </c>
      <c r="B115" s="56"/>
      <c r="C115" s="70"/>
      <c r="D115" s="57"/>
      <c r="E115" s="58"/>
      <c r="F115" s="59"/>
      <c r="G115" s="57"/>
      <c r="H115" s="57"/>
      <c r="I115" s="150" t="str">
        <f t="shared" si="12"/>
        <v/>
      </c>
      <c r="J115" s="60"/>
      <c r="K115" s="150" t="str">
        <f t="shared" si="13"/>
        <v/>
      </c>
      <c r="L115" s="60"/>
      <c r="M115" s="150" t="str">
        <f t="shared" si="14"/>
        <v/>
      </c>
      <c r="N115" s="59"/>
      <c r="O115" s="59"/>
      <c r="P115" s="59"/>
      <c r="Q115" s="150" t="str">
        <f t="shared" si="15"/>
        <v/>
      </c>
      <c r="R115" s="61"/>
      <c r="S115" s="61"/>
      <c r="T115" s="61"/>
      <c r="U115" s="61"/>
      <c r="V115" s="158" t="str">
        <f t="shared" si="16"/>
        <v/>
      </c>
      <c r="W115" s="159" t="str">
        <f t="shared" si="17"/>
        <v/>
      </c>
      <c r="X115" s="88"/>
    </row>
    <row r="116" spans="1:24" x14ac:dyDescent="0.3">
      <c r="A116" s="146">
        <f t="shared" si="18"/>
        <v>112</v>
      </c>
      <c r="B116" s="56"/>
      <c r="C116" s="70"/>
      <c r="D116" s="57"/>
      <c r="E116" s="58"/>
      <c r="F116" s="59"/>
      <c r="G116" s="57"/>
      <c r="H116" s="57"/>
      <c r="I116" s="150" t="str">
        <f t="shared" si="12"/>
        <v/>
      </c>
      <c r="J116" s="60"/>
      <c r="K116" s="150" t="str">
        <f t="shared" si="13"/>
        <v/>
      </c>
      <c r="L116" s="60"/>
      <c r="M116" s="150" t="str">
        <f t="shared" si="14"/>
        <v/>
      </c>
      <c r="N116" s="59"/>
      <c r="O116" s="59"/>
      <c r="P116" s="59"/>
      <c r="Q116" s="150" t="str">
        <f t="shared" si="15"/>
        <v/>
      </c>
      <c r="R116" s="61"/>
      <c r="S116" s="61"/>
      <c r="T116" s="61"/>
      <c r="U116" s="61"/>
      <c r="V116" s="158" t="str">
        <f t="shared" si="16"/>
        <v/>
      </c>
      <c r="W116" s="159" t="str">
        <f t="shared" si="17"/>
        <v/>
      </c>
      <c r="X116" s="88"/>
    </row>
    <row r="117" spans="1:24" x14ac:dyDescent="0.3">
      <c r="A117" s="146">
        <f t="shared" si="18"/>
        <v>113</v>
      </c>
      <c r="B117" s="56"/>
      <c r="C117" s="70"/>
      <c r="D117" s="57"/>
      <c r="E117" s="58"/>
      <c r="F117" s="59"/>
      <c r="G117" s="57"/>
      <c r="H117" s="57"/>
      <c r="I117" s="150" t="str">
        <f t="shared" si="12"/>
        <v/>
      </c>
      <c r="J117" s="60"/>
      <c r="K117" s="150" t="str">
        <f t="shared" si="13"/>
        <v/>
      </c>
      <c r="L117" s="60"/>
      <c r="M117" s="150" t="str">
        <f t="shared" si="14"/>
        <v/>
      </c>
      <c r="N117" s="59"/>
      <c r="O117" s="59"/>
      <c r="P117" s="59"/>
      <c r="Q117" s="150" t="str">
        <f t="shared" si="15"/>
        <v/>
      </c>
      <c r="R117" s="61"/>
      <c r="S117" s="61"/>
      <c r="T117" s="61"/>
      <c r="U117" s="61"/>
      <c r="V117" s="158" t="str">
        <f t="shared" si="16"/>
        <v/>
      </c>
      <c r="W117" s="159" t="str">
        <f t="shared" si="17"/>
        <v/>
      </c>
      <c r="X117" s="88"/>
    </row>
    <row r="118" spans="1:24" x14ac:dyDescent="0.3">
      <c r="A118" s="146">
        <f t="shared" si="18"/>
        <v>114</v>
      </c>
      <c r="B118" s="56"/>
      <c r="C118" s="70"/>
      <c r="D118" s="57"/>
      <c r="E118" s="58"/>
      <c r="F118" s="59"/>
      <c r="G118" s="57"/>
      <c r="H118" s="57"/>
      <c r="I118" s="150" t="str">
        <f t="shared" si="12"/>
        <v/>
      </c>
      <c r="J118" s="60"/>
      <c r="K118" s="150" t="str">
        <f t="shared" si="13"/>
        <v/>
      </c>
      <c r="L118" s="60"/>
      <c r="M118" s="150" t="str">
        <f t="shared" si="14"/>
        <v/>
      </c>
      <c r="N118" s="59"/>
      <c r="O118" s="59"/>
      <c r="P118" s="59"/>
      <c r="Q118" s="150" t="str">
        <f t="shared" si="15"/>
        <v/>
      </c>
      <c r="R118" s="61"/>
      <c r="S118" s="61"/>
      <c r="T118" s="61"/>
      <c r="U118" s="61"/>
      <c r="V118" s="158" t="str">
        <f t="shared" si="16"/>
        <v/>
      </c>
      <c r="W118" s="159" t="str">
        <f t="shared" si="17"/>
        <v/>
      </c>
      <c r="X118" s="88"/>
    </row>
    <row r="119" spans="1:24" x14ac:dyDescent="0.3">
      <c r="A119" s="146">
        <f t="shared" si="18"/>
        <v>115</v>
      </c>
      <c r="B119" s="56"/>
      <c r="C119" s="70"/>
      <c r="D119" s="57"/>
      <c r="E119" s="58"/>
      <c r="F119" s="59"/>
      <c r="G119" s="57"/>
      <c r="H119" s="57"/>
      <c r="I119" s="150" t="str">
        <f t="shared" ref="I119:I182" si="19">IF(B119="","",IF(E119="Hourly",F119*H119*"52",F119))</f>
        <v/>
      </c>
      <c r="J119" s="60"/>
      <c r="K119" s="150" t="str">
        <f t="shared" ref="K119:K182" si="20">IF(B119="","",J119*I119)</f>
        <v/>
      </c>
      <c r="L119" s="60"/>
      <c r="M119" s="150" t="str">
        <f t="shared" ref="M119:M182" si="21">IF(B119="","",I119*L119)</f>
        <v/>
      </c>
      <c r="N119" s="59"/>
      <c r="O119" s="59"/>
      <c r="P119" s="59"/>
      <c r="Q119" s="150" t="str">
        <f t="shared" ref="Q119:Q182" si="22">IF(B119="","",SUM(I119+K119+M119+N119+O119+P119))</f>
        <v/>
      </c>
      <c r="R119" s="61"/>
      <c r="S119" s="61"/>
      <c r="T119" s="61"/>
      <c r="U119" s="61"/>
      <c r="V119" s="158" t="str">
        <f t="shared" ref="V119:V182" si="23">IF(B119="","",(H119*52)-((R119+S119+T119+U119)*G119))</f>
        <v/>
      </c>
      <c r="W119" s="159" t="str">
        <f t="shared" si="17"/>
        <v/>
      </c>
      <c r="X119" s="88"/>
    </row>
    <row r="120" spans="1:24" x14ac:dyDescent="0.3">
      <c r="A120" s="146">
        <f t="shared" si="18"/>
        <v>116</v>
      </c>
      <c r="B120" s="56"/>
      <c r="C120" s="70"/>
      <c r="D120" s="57"/>
      <c r="E120" s="58"/>
      <c r="F120" s="59"/>
      <c r="G120" s="57"/>
      <c r="H120" s="57"/>
      <c r="I120" s="150" t="str">
        <f t="shared" si="19"/>
        <v/>
      </c>
      <c r="J120" s="60"/>
      <c r="K120" s="150" t="str">
        <f t="shared" si="20"/>
        <v/>
      </c>
      <c r="L120" s="60"/>
      <c r="M120" s="150" t="str">
        <f t="shared" si="21"/>
        <v/>
      </c>
      <c r="N120" s="59"/>
      <c r="O120" s="59"/>
      <c r="P120" s="59"/>
      <c r="Q120" s="150" t="str">
        <f t="shared" si="22"/>
        <v/>
      </c>
      <c r="R120" s="61"/>
      <c r="S120" s="61"/>
      <c r="T120" s="61"/>
      <c r="U120" s="61"/>
      <c r="V120" s="158" t="str">
        <f t="shared" si="23"/>
        <v/>
      </c>
      <c r="W120" s="159" t="str">
        <f t="shared" si="17"/>
        <v/>
      </c>
      <c r="X120" s="88"/>
    </row>
    <row r="121" spans="1:24" x14ac:dyDescent="0.3">
      <c r="A121" s="146">
        <f t="shared" si="18"/>
        <v>117</v>
      </c>
      <c r="B121" s="56"/>
      <c r="C121" s="70"/>
      <c r="D121" s="57"/>
      <c r="E121" s="58"/>
      <c r="F121" s="59"/>
      <c r="G121" s="57"/>
      <c r="H121" s="57"/>
      <c r="I121" s="150" t="str">
        <f t="shared" si="19"/>
        <v/>
      </c>
      <c r="J121" s="60"/>
      <c r="K121" s="150" t="str">
        <f t="shared" si="20"/>
        <v/>
      </c>
      <c r="L121" s="60"/>
      <c r="M121" s="150" t="str">
        <f t="shared" si="21"/>
        <v/>
      </c>
      <c r="N121" s="59"/>
      <c r="O121" s="59"/>
      <c r="P121" s="59"/>
      <c r="Q121" s="150" t="str">
        <f t="shared" si="22"/>
        <v/>
      </c>
      <c r="R121" s="61"/>
      <c r="S121" s="61"/>
      <c r="T121" s="61"/>
      <c r="U121" s="61"/>
      <c r="V121" s="158" t="str">
        <f t="shared" si="23"/>
        <v/>
      </c>
      <c r="W121" s="159" t="str">
        <f t="shared" si="17"/>
        <v/>
      </c>
      <c r="X121" s="88"/>
    </row>
    <row r="122" spans="1:24" x14ac:dyDescent="0.3">
      <c r="A122" s="146">
        <f t="shared" si="18"/>
        <v>118</v>
      </c>
      <c r="B122" s="56"/>
      <c r="C122" s="70"/>
      <c r="D122" s="57"/>
      <c r="E122" s="58"/>
      <c r="F122" s="59"/>
      <c r="G122" s="57"/>
      <c r="H122" s="57"/>
      <c r="I122" s="150" t="str">
        <f t="shared" si="19"/>
        <v/>
      </c>
      <c r="J122" s="60"/>
      <c r="K122" s="150" t="str">
        <f t="shared" si="20"/>
        <v/>
      </c>
      <c r="L122" s="60"/>
      <c r="M122" s="150" t="str">
        <f t="shared" si="21"/>
        <v/>
      </c>
      <c r="N122" s="59"/>
      <c r="O122" s="59"/>
      <c r="P122" s="59"/>
      <c r="Q122" s="150" t="str">
        <f t="shared" si="22"/>
        <v/>
      </c>
      <c r="R122" s="61"/>
      <c r="S122" s="61"/>
      <c r="T122" s="61"/>
      <c r="U122" s="61"/>
      <c r="V122" s="158" t="str">
        <f t="shared" si="23"/>
        <v/>
      </c>
      <c r="W122" s="159" t="str">
        <f t="shared" si="17"/>
        <v/>
      </c>
      <c r="X122" s="88"/>
    </row>
    <row r="123" spans="1:24" x14ac:dyDescent="0.3">
      <c r="A123" s="146">
        <f t="shared" si="18"/>
        <v>119</v>
      </c>
      <c r="B123" s="56"/>
      <c r="C123" s="70"/>
      <c r="D123" s="57"/>
      <c r="E123" s="58"/>
      <c r="F123" s="59"/>
      <c r="G123" s="57"/>
      <c r="H123" s="57"/>
      <c r="I123" s="150" t="str">
        <f t="shared" si="19"/>
        <v/>
      </c>
      <c r="J123" s="60"/>
      <c r="K123" s="150" t="str">
        <f t="shared" si="20"/>
        <v/>
      </c>
      <c r="L123" s="60"/>
      <c r="M123" s="150" t="str">
        <f t="shared" si="21"/>
        <v/>
      </c>
      <c r="N123" s="59"/>
      <c r="O123" s="59"/>
      <c r="P123" s="59"/>
      <c r="Q123" s="150" t="str">
        <f t="shared" si="22"/>
        <v/>
      </c>
      <c r="R123" s="61"/>
      <c r="S123" s="61"/>
      <c r="T123" s="61"/>
      <c r="U123" s="61"/>
      <c r="V123" s="158" t="str">
        <f t="shared" si="23"/>
        <v/>
      </c>
      <c r="W123" s="159" t="str">
        <f t="shared" si="17"/>
        <v/>
      </c>
      <c r="X123" s="88"/>
    </row>
    <row r="124" spans="1:24" x14ac:dyDescent="0.3">
      <c r="A124" s="146">
        <f t="shared" si="18"/>
        <v>120</v>
      </c>
      <c r="B124" s="56"/>
      <c r="C124" s="70"/>
      <c r="D124" s="57"/>
      <c r="E124" s="58"/>
      <c r="F124" s="59"/>
      <c r="G124" s="57"/>
      <c r="H124" s="57"/>
      <c r="I124" s="150" t="str">
        <f t="shared" si="19"/>
        <v/>
      </c>
      <c r="J124" s="60"/>
      <c r="K124" s="150" t="str">
        <f t="shared" si="20"/>
        <v/>
      </c>
      <c r="L124" s="60"/>
      <c r="M124" s="150" t="str">
        <f t="shared" si="21"/>
        <v/>
      </c>
      <c r="N124" s="59"/>
      <c r="O124" s="59"/>
      <c r="P124" s="59"/>
      <c r="Q124" s="150" t="str">
        <f t="shared" si="22"/>
        <v/>
      </c>
      <c r="R124" s="61"/>
      <c r="S124" s="61"/>
      <c r="T124" s="61"/>
      <c r="U124" s="61"/>
      <c r="V124" s="158" t="str">
        <f t="shared" si="23"/>
        <v/>
      </c>
      <c r="W124" s="159" t="str">
        <f t="shared" si="17"/>
        <v/>
      </c>
      <c r="X124" s="88"/>
    </row>
    <row r="125" spans="1:24" x14ac:dyDescent="0.3">
      <c r="A125" s="146">
        <f t="shared" si="18"/>
        <v>121</v>
      </c>
      <c r="B125" s="56"/>
      <c r="C125" s="70"/>
      <c r="D125" s="57"/>
      <c r="E125" s="58"/>
      <c r="F125" s="59"/>
      <c r="G125" s="57"/>
      <c r="H125" s="57"/>
      <c r="I125" s="150" t="str">
        <f t="shared" si="19"/>
        <v/>
      </c>
      <c r="J125" s="60"/>
      <c r="K125" s="150" t="str">
        <f t="shared" si="20"/>
        <v/>
      </c>
      <c r="L125" s="60"/>
      <c r="M125" s="150" t="str">
        <f t="shared" si="21"/>
        <v/>
      </c>
      <c r="N125" s="59"/>
      <c r="O125" s="59"/>
      <c r="P125" s="59"/>
      <c r="Q125" s="150" t="str">
        <f t="shared" si="22"/>
        <v/>
      </c>
      <c r="R125" s="61"/>
      <c r="S125" s="61"/>
      <c r="T125" s="61"/>
      <c r="U125" s="61"/>
      <c r="V125" s="158" t="str">
        <f t="shared" si="23"/>
        <v/>
      </c>
      <c r="W125" s="159" t="str">
        <f t="shared" si="17"/>
        <v/>
      </c>
      <c r="X125" s="88"/>
    </row>
    <row r="126" spans="1:24" x14ac:dyDescent="0.3">
      <c r="A126" s="146">
        <f t="shared" si="18"/>
        <v>122</v>
      </c>
      <c r="B126" s="56"/>
      <c r="C126" s="70"/>
      <c r="D126" s="57"/>
      <c r="E126" s="58"/>
      <c r="F126" s="59"/>
      <c r="G126" s="57"/>
      <c r="H126" s="57"/>
      <c r="I126" s="150" t="str">
        <f t="shared" si="19"/>
        <v/>
      </c>
      <c r="J126" s="60"/>
      <c r="K126" s="150" t="str">
        <f t="shared" si="20"/>
        <v/>
      </c>
      <c r="L126" s="60"/>
      <c r="M126" s="150" t="str">
        <f t="shared" si="21"/>
        <v/>
      </c>
      <c r="N126" s="59"/>
      <c r="O126" s="59"/>
      <c r="P126" s="59"/>
      <c r="Q126" s="150" t="str">
        <f t="shared" si="22"/>
        <v/>
      </c>
      <c r="R126" s="61"/>
      <c r="S126" s="61"/>
      <c r="T126" s="61"/>
      <c r="U126" s="61"/>
      <c r="V126" s="158" t="str">
        <f t="shared" si="23"/>
        <v/>
      </c>
      <c r="W126" s="159" t="str">
        <f t="shared" si="17"/>
        <v/>
      </c>
      <c r="X126" s="88"/>
    </row>
    <row r="127" spans="1:24" x14ac:dyDescent="0.3">
      <c r="A127" s="146">
        <f t="shared" si="18"/>
        <v>123</v>
      </c>
      <c r="B127" s="56"/>
      <c r="C127" s="70"/>
      <c r="D127" s="57"/>
      <c r="E127" s="58"/>
      <c r="F127" s="59"/>
      <c r="G127" s="57"/>
      <c r="H127" s="57"/>
      <c r="I127" s="150" t="str">
        <f t="shared" si="19"/>
        <v/>
      </c>
      <c r="J127" s="60"/>
      <c r="K127" s="150" t="str">
        <f t="shared" si="20"/>
        <v/>
      </c>
      <c r="L127" s="60"/>
      <c r="M127" s="150" t="str">
        <f t="shared" si="21"/>
        <v/>
      </c>
      <c r="N127" s="59"/>
      <c r="O127" s="59"/>
      <c r="P127" s="59"/>
      <c r="Q127" s="150" t="str">
        <f t="shared" si="22"/>
        <v/>
      </c>
      <c r="R127" s="61"/>
      <c r="S127" s="61"/>
      <c r="T127" s="61"/>
      <c r="U127" s="61"/>
      <c r="V127" s="158" t="str">
        <f t="shared" si="23"/>
        <v/>
      </c>
      <c r="W127" s="159" t="str">
        <f t="shared" si="17"/>
        <v/>
      </c>
      <c r="X127" s="88"/>
    </row>
    <row r="128" spans="1:24" x14ac:dyDescent="0.3">
      <c r="A128" s="146">
        <f t="shared" si="18"/>
        <v>124</v>
      </c>
      <c r="B128" s="56"/>
      <c r="C128" s="70"/>
      <c r="D128" s="57"/>
      <c r="E128" s="58"/>
      <c r="F128" s="59"/>
      <c r="G128" s="57"/>
      <c r="H128" s="57"/>
      <c r="I128" s="150" t="str">
        <f t="shared" si="19"/>
        <v/>
      </c>
      <c r="J128" s="60"/>
      <c r="K128" s="150" t="str">
        <f t="shared" si="20"/>
        <v/>
      </c>
      <c r="L128" s="60"/>
      <c r="M128" s="150" t="str">
        <f t="shared" si="21"/>
        <v/>
      </c>
      <c r="N128" s="59"/>
      <c r="O128" s="59"/>
      <c r="P128" s="59"/>
      <c r="Q128" s="150" t="str">
        <f t="shared" si="22"/>
        <v/>
      </c>
      <c r="R128" s="61"/>
      <c r="S128" s="61"/>
      <c r="T128" s="61"/>
      <c r="U128" s="61"/>
      <c r="V128" s="158" t="str">
        <f t="shared" si="23"/>
        <v/>
      </c>
      <c r="W128" s="159" t="str">
        <f t="shared" si="17"/>
        <v/>
      </c>
      <c r="X128" s="88"/>
    </row>
    <row r="129" spans="1:24" x14ac:dyDescent="0.3">
      <c r="A129" s="146">
        <f t="shared" si="18"/>
        <v>125</v>
      </c>
      <c r="B129" s="56"/>
      <c r="C129" s="70"/>
      <c r="D129" s="57"/>
      <c r="E129" s="58"/>
      <c r="F129" s="59"/>
      <c r="G129" s="57"/>
      <c r="H129" s="57"/>
      <c r="I129" s="150" t="str">
        <f t="shared" si="19"/>
        <v/>
      </c>
      <c r="J129" s="60"/>
      <c r="K129" s="150" t="str">
        <f t="shared" si="20"/>
        <v/>
      </c>
      <c r="L129" s="60"/>
      <c r="M129" s="150" t="str">
        <f t="shared" si="21"/>
        <v/>
      </c>
      <c r="N129" s="59"/>
      <c r="O129" s="59"/>
      <c r="P129" s="59"/>
      <c r="Q129" s="150" t="str">
        <f t="shared" si="22"/>
        <v/>
      </c>
      <c r="R129" s="61"/>
      <c r="S129" s="61"/>
      <c r="T129" s="61"/>
      <c r="U129" s="61"/>
      <c r="V129" s="158" t="str">
        <f t="shared" si="23"/>
        <v/>
      </c>
      <c r="W129" s="159" t="str">
        <f t="shared" si="17"/>
        <v/>
      </c>
      <c r="X129" s="88"/>
    </row>
    <row r="130" spans="1:24" x14ac:dyDescent="0.3">
      <c r="A130" s="146">
        <f t="shared" si="18"/>
        <v>126</v>
      </c>
      <c r="B130" s="56"/>
      <c r="C130" s="70"/>
      <c r="D130" s="57"/>
      <c r="E130" s="58"/>
      <c r="F130" s="59"/>
      <c r="G130" s="57"/>
      <c r="H130" s="57"/>
      <c r="I130" s="150" t="str">
        <f t="shared" si="19"/>
        <v/>
      </c>
      <c r="J130" s="60"/>
      <c r="K130" s="150" t="str">
        <f t="shared" si="20"/>
        <v/>
      </c>
      <c r="L130" s="60"/>
      <c r="M130" s="150" t="str">
        <f t="shared" si="21"/>
        <v/>
      </c>
      <c r="N130" s="59"/>
      <c r="O130" s="59"/>
      <c r="P130" s="59"/>
      <c r="Q130" s="150" t="str">
        <f t="shared" si="22"/>
        <v/>
      </c>
      <c r="R130" s="61"/>
      <c r="S130" s="61"/>
      <c r="T130" s="61"/>
      <c r="U130" s="61"/>
      <c r="V130" s="158" t="str">
        <f t="shared" si="23"/>
        <v/>
      </c>
      <c r="W130" s="159" t="str">
        <f t="shared" si="17"/>
        <v/>
      </c>
      <c r="X130" s="88"/>
    </row>
    <row r="131" spans="1:24" x14ac:dyDescent="0.3">
      <c r="A131" s="146">
        <f t="shared" si="18"/>
        <v>127</v>
      </c>
      <c r="B131" s="56"/>
      <c r="C131" s="70"/>
      <c r="D131" s="57"/>
      <c r="E131" s="58"/>
      <c r="F131" s="59"/>
      <c r="G131" s="57"/>
      <c r="H131" s="57"/>
      <c r="I131" s="150" t="str">
        <f t="shared" si="19"/>
        <v/>
      </c>
      <c r="J131" s="60"/>
      <c r="K131" s="150" t="str">
        <f t="shared" si="20"/>
        <v/>
      </c>
      <c r="L131" s="60"/>
      <c r="M131" s="150" t="str">
        <f t="shared" si="21"/>
        <v/>
      </c>
      <c r="N131" s="59"/>
      <c r="O131" s="59"/>
      <c r="P131" s="59"/>
      <c r="Q131" s="150" t="str">
        <f t="shared" si="22"/>
        <v/>
      </c>
      <c r="R131" s="61"/>
      <c r="S131" s="61"/>
      <c r="T131" s="61"/>
      <c r="U131" s="61"/>
      <c r="V131" s="158" t="str">
        <f t="shared" si="23"/>
        <v/>
      </c>
      <c r="W131" s="159" t="str">
        <f t="shared" si="17"/>
        <v/>
      </c>
      <c r="X131" s="88"/>
    </row>
    <row r="132" spans="1:24" x14ac:dyDescent="0.3">
      <c r="A132" s="146">
        <f t="shared" si="18"/>
        <v>128</v>
      </c>
      <c r="B132" s="56"/>
      <c r="C132" s="70"/>
      <c r="D132" s="57"/>
      <c r="E132" s="58"/>
      <c r="F132" s="59"/>
      <c r="G132" s="57"/>
      <c r="H132" s="57"/>
      <c r="I132" s="150" t="str">
        <f t="shared" si="19"/>
        <v/>
      </c>
      <c r="J132" s="60"/>
      <c r="K132" s="150" t="str">
        <f t="shared" si="20"/>
        <v/>
      </c>
      <c r="L132" s="60"/>
      <c r="M132" s="150" t="str">
        <f t="shared" si="21"/>
        <v/>
      </c>
      <c r="N132" s="59"/>
      <c r="O132" s="59"/>
      <c r="P132" s="59"/>
      <c r="Q132" s="150" t="str">
        <f t="shared" si="22"/>
        <v/>
      </c>
      <c r="R132" s="61"/>
      <c r="S132" s="61"/>
      <c r="T132" s="61"/>
      <c r="U132" s="61"/>
      <c r="V132" s="158" t="str">
        <f t="shared" si="23"/>
        <v/>
      </c>
      <c r="W132" s="159" t="str">
        <f t="shared" si="17"/>
        <v/>
      </c>
      <c r="X132" s="88"/>
    </row>
    <row r="133" spans="1:24" x14ac:dyDescent="0.3">
      <c r="A133" s="146">
        <f t="shared" si="18"/>
        <v>129</v>
      </c>
      <c r="B133" s="56"/>
      <c r="C133" s="70"/>
      <c r="D133" s="57"/>
      <c r="E133" s="58"/>
      <c r="F133" s="59"/>
      <c r="G133" s="57"/>
      <c r="H133" s="57"/>
      <c r="I133" s="150" t="str">
        <f t="shared" si="19"/>
        <v/>
      </c>
      <c r="J133" s="60"/>
      <c r="K133" s="150" t="str">
        <f t="shared" si="20"/>
        <v/>
      </c>
      <c r="L133" s="60"/>
      <c r="M133" s="150" t="str">
        <f t="shared" si="21"/>
        <v/>
      </c>
      <c r="N133" s="59"/>
      <c r="O133" s="59"/>
      <c r="P133" s="59"/>
      <c r="Q133" s="150" t="str">
        <f t="shared" si="22"/>
        <v/>
      </c>
      <c r="R133" s="61"/>
      <c r="S133" s="61"/>
      <c r="T133" s="61"/>
      <c r="U133" s="61"/>
      <c r="V133" s="158" t="str">
        <f t="shared" si="23"/>
        <v/>
      </c>
      <c r="W133" s="159" t="str">
        <f t="shared" si="17"/>
        <v/>
      </c>
      <c r="X133" s="88"/>
    </row>
    <row r="134" spans="1:24" x14ac:dyDescent="0.3">
      <c r="A134" s="146">
        <f t="shared" si="18"/>
        <v>130</v>
      </c>
      <c r="B134" s="56"/>
      <c r="C134" s="70"/>
      <c r="D134" s="57"/>
      <c r="E134" s="58"/>
      <c r="F134" s="59"/>
      <c r="G134" s="57"/>
      <c r="H134" s="57"/>
      <c r="I134" s="150" t="str">
        <f t="shared" si="19"/>
        <v/>
      </c>
      <c r="J134" s="60"/>
      <c r="K134" s="150" t="str">
        <f t="shared" si="20"/>
        <v/>
      </c>
      <c r="L134" s="60"/>
      <c r="M134" s="150" t="str">
        <f t="shared" si="21"/>
        <v/>
      </c>
      <c r="N134" s="59"/>
      <c r="O134" s="59"/>
      <c r="P134" s="59"/>
      <c r="Q134" s="150" t="str">
        <f t="shared" si="22"/>
        <v/>
      </c>
      <c r="R134" s="61"/>
      <c r="S134" s="61"/>
      <c r="T134" s="61"/>
      <c r="U134" s="61"/>
      <c r="V134" s="158" t="str">
        <f t="shared" si="23"/>
        <v/>
      </c>
      <c r="W134" s="159" t="str">
        <f t="shared" ref="W134:W197" si="24">IF(B134="","",ROUND(Q134/V134,2))</f>
        <v/>
      </c>
      <c r="X134" s="88"/>
    </row>
    <row r="135" spans="1:24" x14ac:dyDescent="0.3">
      <c r="A135" s="146">
        <f t="shared" ref="A135:A198" si="25">A134+1</f>
        <v>131</v>
      </c>
      <c r="B135" s="56"/>
      <c r="C135" s="70"/>
      <c r="D135" s="57"/>
      <c r="E135" s="58"/>
      <c r="F135" s="59"/>
      <c r="G135" s="57"/>
      <c r="H135" s="57"/>
      <c r="I135" s="150" t="str">
        <f t="shared" si="19"/>
        <v/>
      </c>
      <c r="J135" s="60"/>
      <c r="K135" s="150" t="str">
        <f t="shared" si="20"/>
        <v/>
      </c>
      <c r="L135" s="60"/>
      <c r="M135" s="150" t="str">
        <f t="shared" si="21"/>
        <v/>
      </c>
      <c r="N135" s="59"/>
      <c r="O135" s="59"/>
      <c r="P135" s="59"/>
      <c r="Q135" s="150" t="str">
        <f t="shared" si="22"/>
        <v/>
      </c>
      <c r="R135" s="61"/>
      <c r="S135" s="61"/>
      <c r="T135" s="61"/>
      <c r="U135" s="61"/>
      <c r="V135" s="158" t="str">
        <f t="shared" si="23"/>
        <v/>
      </c>
      <c r="W135" s="159" t="str">
        <f t="shared" si="24"/>
        <v/>
      </c>
      <c r="X135" s="88"/>
    </row>
    <row r="136" spans="1:24" x14ac:dyDescent="0.3">
      <c r="A136" s="146">
        <f t="shared" si="25"/>
        <v>132</v>
      </c>
      <c r="B136" s="56"/>
      <c r="C136" s="70"/>
      <c r="D136" s="57"/>
      <c r="E136" s="58"/>
      <c r="F136" s="59"/>
      <c r="G136" s="57"/>
      <c r="H136" s="57"/>
      <c r="I136" s="150" t="str">
        <f t="shared" si="19"/>
        <v/>
      </c>
      <c r="J136" s="60"/>
      <c r="K136" s="150" t="str">
        <f t="shared" si="20"/>
        <v/>
      </c>
      <c r="L136" s="60"/>
      <c r="M136" s="150" t="str">
        <f t="shared" si="21"/>
        <v/>
      </c>
      <c r="N136" s="59"/>
      <c r="O136" s="59"/>
      <c r="P136" s="59"/>
      <c r="Q136" s="150" t="str">
        <f t="shared" si="22"/>
        <v/>
      </c>
      <c r="R136" s="61"/>
      <c r="S136" s="61"/>
      <c r="T136" s="61"/>
      <c r="U136" s="61"/>
      <c r="V136" s="158" t="str">
        <f t="shared" si="23"/>
        <v/>
      </c>
      <c r="W136" s="159" t="str">
        <f t="shared" si="24"/>
        <v/>
      </c>
      <c r="X136" s="88"/>
    </row>
    <row r="137" spans="1:24" x14ac:dyDescent="0.3">
      <c r="A137" s="146">
        <f t="shared" si="25"/>
        <v>133</v>
      </c>
      <c r="B137" s="56"/>
      <c r="C137" s="70"/>
      <c r="D137" s="57"/>
      <c r="E137" s="58"/>
      <c r="F137" s="59"/>
      <c r="G137" s="57"/>
      <c r="H137" s="57"/>
      <c r="I137" s="150" t="str">
        <f t="shared" si="19"/>
        <v/>
      </c>
      <c r="J137" s="60"/>
      <c r="K137" s="150" t="str">
        <f t="shared" si="20"/>
        <v/>
      </c>
      <c r="L137" s="60"/>
      <c r="M137" s="150" t="str">
        <f t="shared" si="21"/>
        <v/>
      </c>
      <c r="N137" s="59"/>
      <c r="O137" s="59"/>
      <c r="P137" s="59"/>
      <c r="Q137" s="150" t="str">
        <f t="shared" si="22"/>
        <v/>
      </c>
      <c r="R137" s="61"/>
      <c r="S137" s="61"/>
      <c r="T137" s="61"/>
      <c r="U137" s="61"/>
      <c r="V137" s="158" t="str">
        <f t="shared" si="23"/>
        <v/>
      </c>
      <c r="W137" s="159" t="str">
        <f t="shared" si="24"/>
        <v/>
      </c>
      <c r="X137" s="88"/>
    </row>
    <row r="138" spans="1:24" x14ac:dyDescent="0.3">
      <c r="A138" s="146">
        <f t="shared" si="25"/>
        <v>134</v>
      </c>
      <c r="B138" s="56"/>
      <c r="C138" s="70"/>
      <c r="D138" s="57"/>
      <c r="E138" s="58"/>
      <c r="F138" s="59"/>
      <c r="G138" s="57"/>
      <c r="H138" s="57"/>
      <c r="I138" s="150" t="str">
        <f t="shared" si="19"/>
        <v/>
      </c>
      <c r="J138" s="60"/>
      <c r="K138" s="150" t="str">
        <f t="shared" si="20"/>
        <v/>
      </c>
      <c r="L138" s="60"/>
      <c r="M138" s="150" t="str">
        <f t="shared" si="21"/>
        <v/>
      </c>
      <c r="N138" s="59"/>
      <c r="O138" s="59"/>
      <c r="P138" s="59"/>
      <c r="Q138" s="150" t="str">
        <f t="shared" si="22"/>
        <v/>
      </c>
      <c r="R138" s="61"/>
      <c r="S138" s="61"/>
      <c r="T138" s="61"/>
      <c r="U138" s="61"/>
      <c r="V138" s="158" t="str">
        <f t="shared" si="23"/>
        <v/>
      </c>
      <c r="W138" s="159" t="str">
        <f t="shared" si="24"/>
        <v/>
      </c>
      <c r="X138" s="88"/>
    </row>
    <row r="139" spans="1:24" x14ac:dyDescent="0.3">
      <c r="A139" s="146">
        <f t="shared" si="25"/>
        <v>135</v>
      </c>
      <c r="B139" s="56"/>
      <c r="C139" s="70"/>
      <c r="D139" s="57"/>
      <c r="E139" s="58"/>
      <c r="F139" s="59"/>
      <c r="G139" s="57"/>
      <c r="H139" s="57"/>
      <c r="I139" s="150" t="str">
        <f t="shared" si="19"/>
        <v/>
      </c>
      <c r="J139" s="60"/>
      <c r="K139" s="150" t="str">
        <f t="shared" si="20"/>
        <v/>
      </c>
      <c r="L139" s="60"/>
      <c r="M139" s="150" t="str">
        <f t="shared" si="21"/>
        <v/>
      </c>
      <c r="N139" s="59"/>
      <c r="O139" s="59"/>
      <c r="P139" s="59"/>
      <c r="Q139" s="150" t="str">
        <f t="shared" si="22"/>
        <v/>
      </c>
      <c r="R139" s="61"/>
      <c r="S139" s="61"/>
      <c r="T139" s="61"/>
      <c r="U139" s="61"/>
      <c r="V139" s="158" t="str">
        <f t="shared" si="23"/>
        <v/>
      </c>
      <c r="W139" s="159" t="str">
        <f t="shared" si="24"/>
        <v/>
      </c>
      <c r="X139" s="88"/>
    </row>
    <row r="140" spans="1:24" x14ac:dyDescent="0.3">
      <c r="A140" s="146">
        <f t="shared" si="25"/>
        <v>136</v>
      </c>
      <c r="B140" s="56"/>
      <c r="C140" s="70"/>
      <c r="D140" s="57"/>
      <c r="E140" s="58"/>
      <c r="F140" s="59"/>
      <c r="G140" s="57"/>
      <c r="H140" s="57"/>
      <c r="I140" s="150" t="str">
        <f t="shared" si="19"/>
        <v/>
      </c>
      <c r="J140" s="60"/>
      <c r="K140" s="150" t="str">
        <f t="shared" si="20"/>
        <v/>
      </c>
      <c r="L140" s="60"/>
      <c r="M140" s="150" t="str">
        <f t="shared" si="21"/>
        <v/>
      </c>
      <c r="N140" s="59"/>
      <c r="O140" s="59"/>
      <c r="P140" s="59"/>
      <c r="Q140" s="150" t="str">
        <f t="shared" si="22"/>
        <v/>
      </c>
      <c r="R140" s="61"/>
      <c r="S140" s="61"/>
      <c r="T140" s="61"/>
      <c r="U140" s="61"/>
      <c r="V140" s="158" t="str">
        <f t="shared" si="23"/>
        <v/>
      </c>
      <c r="W140" s="159" t="str">
        <f t="shared" si="24"/>
        <v/>
      </c>
      <c r="X140" s="88"/>
    </row>
    <row r="141" spans="1:24" x14ac:dyDescent="0.3">
      <c r="A141" s="146">
        <f t="shared" si="25"/>
        <v>137</v>
      </c>
      <c r="B141" s="56"/>
      <c r="C141" s="70"/>
      <c r="D141" s="57"/>
      <c r="E141" s="58"/>
      <c r="F141" s="59"/>
      <c r="G141" s="57"/>
      <c r="H141" s="57"/>
      <c r="I141" s="150" t="str">
        <f t="shared" si="19"/>
        <v/>
      </c>
      <c r="J141" s="60"/>
      <c r="K141" s="150" t="str">
        <f t="shared" si="20"/>
        <v/>
      </c>
      <c r="L141" s="60"/>
      <c r="M141" s="150" t="str">
        <f t="shared" si="21"/>
        <v/>
      </c>
      <c r="N141" s="59"/>
      <c r="O141" s="59"/>
      <c r="P141" s="59"/>
      <c r="Q141" s="150" t="str">
        <f t="shared" si="22"/>
        <v/>
      </c>
      <c r="R141" s="61"/>
      <c r="S141" s="61"/>
      <c r="T141" s="61"/>
      <c r="U141" s="61"/>
      <c r="V141" s="158" t="str">
        <f t="shared" si="23"/>
        <v/>
      </c>
      <c r="W141" s="159" t="str">
        <f t="shared" si="24"/>
        <v/>
      </c>
      <c r="X141" s="88"/>
    </row>
    <row r="142" spans="1:24" x14ac:dyDescent="0.3">
      <c r="A142" s="146">
        <f t="shared" si="25"/>
        <v>138</v>
      </c>
      <c r="B142" s="56"/>
      <c r="C142" s="70"/>
      <c r="D142" s="57"/>
      <c r="E142" s="58"/>
      <c r="F142" s="59"/>
      <c r="G142" s="57"/>
      <c r="H142" s="57"/>
      <c r="I142" s="150" t="str">
        <f t="shared" si="19"/>
        <v/>
      </c>
      <c r="J142" s="60"/>
      <c r="K142" s="150" t="str">
        <f t="shared" si="20"/>
        <v/>
      </c>
      <c r="L142" s="60"/>
      <c r="M142" s="150" t="str">
        <f t="shared" si="21"/>
        <v/>
      </c>
      <c r="N142" s="59"/>
      <c r="O142" s="59"/>
      <c r="P142" s="59"/>
      <c r="Q142" s="150" t="str">
        <f t="shared" si="22"/>
        <v/>
      </c>
      <c r="R142" s="61"/>
      <c r="S142" s="61"/>
      <c r="T142" s="61"/>
      <c r="U142" s="61"/>
      <c r="V142" s="158" t="str">
        <f t="shared" si="23"/>
        <v/>
      </c>
      <c r="W142" s="159" t="str">
        <f t="shared" si="24"/>
        <v/>
      </c>
      <c r="X142" s="88"/>
    </row>
    <row r="143" spans="1:24" x14ac:dyDescent="0.3">
      <c r="A143" s="146">
        <f t="shared" si="25"/>
        <v>139</v>
      </c>
      <c r="B143" s="56"/>
      <c r="C143" s="70"/>
      <c r="D143" s="57"/>
      <c r="E143" s="58"/>
      <c r="F143" s="59"/>
      <c r="G143" s="57"/>
      <c r="H143" s="57"/>
      <c r="I143" s="150" t="str">
        <f t="shared" si="19"/>
        <v/>
      </c>
      <c r="J143" s="60"/>
      <c r="K143" s="150" t="str">
        <f t="shared" si="20"/>
        <v/>
      </c>
      <c r="L143" s="60"/>
      <c r="M143" s="150" t="str">
        <f t="shared" si="21"/>
        <v/>
      </c>
      <c r="N143" s="59"/>
      <c r="O143" s="59"/>
      <c r="P143" s="59"/>
      <c r="Q143" s="150" t="str">
        <f t="shared" si="22"/>
        <v/>
      </c>
      <c r="R143" s="61"/>
      <c r="S143" s="61"/>
      <c r="T143" s="61"/>
      <c r="U143" s="61"/>
      <c r="V143" s="158" t="str">
        <f t="shared" si="23"/>
        <v/>
      </c>
      <c r="W143" s="159" t="str">
        <f t="shared" si="24"/>
        <v/>
      </c>
      <c r="X143" s="88"/>
    </row>
    <row r="144" spans="1:24" x14ac:dyDescent="0.3">
      <c r="A144" s="146">
        <f t="shared" si="25"/>
        <v>140</v>
      </c>
      <c r="B144" s="56"/>
      <c r="C144" s="70"/>
      <c r="D144" s="57"/>
      <c r="E144" s="58"/>
      <c r="F144" s="59"/>
      <c r="G144" s="57"/>
      <c r="H144" s="57"/>
      <c r="I144" s="150" t="str">
        <f t="shared" si="19"/>
        <v/>
      </c>
      <c r="J144" s="60"/>
      <c r="K144" s="150" t="str">
        <f t="shared" si="20"/>
        <v/>
      </c>
      <c r="L144" s="60"/>
      <c r="M144" s="150" t="str">
        <f t="shared" si="21"/>
        <v/>
      </c>
      <c r="N144" s="59"/>
      <c r="O144" s="59"/>
      <c r="P144" s="59"/>
      <c r="Q144" s="150" t="str">
        <f t="shared" si="22"/>
        <v/>
      </c>
      <c r="R144" s="61"/>
      <c r="S144" s="61"/>
      <c r="T144" s="61"/>
      <c r="U144" s="61"/>
      <c r="V144" s="158" t="str">
        <f t="shared" si="23"/>
        <v/>
      </c>
      <c r="W144" s="159" t="str">
        <f t="shared" si="24"/>
        <v/>
      </c>
      <c r="X144" s="88"/>
    </row>
    <row r="145" spans="1:24" x14ac:dyDescent="0.3">
      <c r="A145" s="146">
        <f t="shared" si="25"/>
        <v>141</v>
      </c>
      <c r="B145" s="56"/>
      <c r="C145" s="70"/>
      <c r="D145" s="57"/>
      <c r="E145" s="58"/>
      <c r="F145" s="59"/>
      <c r="G145" s="57"/>
      <c r="H145" s="57"/>
      <c r="I145" s="150" t="str">
        <f t="shared" si="19"/>
        <v/>
      </c>
      <c r="J145" s="60"/>
      <c r="K145" s="150" t="str">
        <f t="shared" si="20"/>
        <v/>
      </c>
      <c r="L145" s="60"/>
      <c r="M145" s="150" t="str">
        <f t="shared" si="21"/>
        <v/>
      </c>
      <c r="N145" s="59"/>
      <c r="O145" s="59"/>
      <c r="P145" s="59"/>
      <c r="Q145" s="150" t="str">
        <f t="shared" si="22"/>
        <v/>
      </c>
      <c r="R145" s="61"/>
      <c r="S145" s="61"/>
      <c r="T145" s="61"/>
      <c r="U145" s="61"/>
      <c r="V145" s="158" t="str">
        <f t="shared" si="23"/>
        <v/>
      </c>
      <c r="W145" s="159" t="str">
        <f t="shared" si="24"/>
        <v/>
      </c>
      <c r="X145" s="88"/>
    </row>
    <row r="146" spans="1:24" x14ac:dyDescent="0.3">
      <c r="A146" s="146">
        <f t="shared" si="25"/>
        <v>142</v>
      </c>
      <c r="B146" s="56"/>
      <c r="C146" s="70"/>
      <c r="D146" s="57"/>
      <c r="E146" s="58"/>
      <c r="F146" s="59"/>
      <c r="G146" s="57"/>
      <c r="H146" s="57"/>
      <c r="I146" s="150" t="str">
        <f t="shared" si="19"/>
        <v/>
      </c>
      <c r="J146" s="60"/>
      <c r="K146" s="150" t="str">
        <f t="shared" si="20"/>
        <v/>
      </c>
      <c r="L146" s="60"/>
      <c r="M146" s="150" t="str">
        <f t="shared" si="21"/>
        <v/>
      </c>
      <c r="N146" s="59"/>
      <c r="O146" s="59"/>
      <c r="P146" s="59"/>
      <c r="Q146" s="150" t="str">
        <f t="shared" si="22"/>
        <v/>
      </c>
      <c r="R146" s="61"/>
      <c r="S146" s="61"/>
      <c r="T146" s="61"/>
      <c r="U146" s="61"/>
      <c r="V146" s="158" t="str">
        <f t="shared" si="23"/>
        <v/>
      </c>
      <c r="W146" s="159" t="str">
        <f t="shared" si="24"/>
        <v/>
      </c>
      <c r="X146" s="88"/>
    </row>
    <row r="147" spans="1:24" x14ac:dyDescent="0.3">
      <c r="A147" s="146">
        <f t="shared" si="25"/>
        <v>143</v>
      </c>
      <c r="B147" s="56"/>
      <c r="C147" s="70"/>
      <c r="D147" s="57"/>
      <c r="E147" s="58"/>
      <c r="F147" s="59"/>
      <c r="G147" s="57"/>
      <c r="H147" s="57"/>
      <c r="I147" s="150" t="str">
        <f t="shared" si="19"/>
        <v/>
      </c>
      <c r="J147" s="60"/>
      <c r="K147" s="150" t="str">
        <f t="shared" si="20"/>
        <v/>
      </c>
      <c r="L147" s="60"/>
      <c r="M147" s="150" t="str">
        <f t="shared" si="21"/>
        <v/>
      </c>
      <c r="N147" s="59"/>
      <c r="O147" s="59"/>
      <c r="P147" s="59"/>
      <c r="Q147" s="150" t="str">
        <f t="shared" si="22"/>
        <v/>
      </c>
      <c r="R147" s="61"/>
      <c r="S147" s="61"/>
      <c r="T147" s="61"/>
      <c r="U147" s="61"/>
      <c r="V147" s="158" t="str">
        <f t="shared" si="23"/>
        <v/>
      </c>
      <c r="W147" s="159" t="str">
        <f t="shared" si="24"/>
        <v/>
      </c>
      <c r="X147" s="88"/>
    </row>
    <row r="148" spans="1:24" x14ac:dyDescent="0.3">
      <c r="A148" s="146">
        <f t="shared" si="25"/>
        <v>144</v>
      </c>
      <c r="B148" s="56"/>
      <c r="C148" s="70"/>
      <c r="D148" s="57"/>
      <c r="E148" s="58"/>
      <c r="F148" s="59"/>
      <c r="G148" s="57"/>
      <c r="H148" s="57"/>
      <c r="I148" s="150" t="str">
        <f t="shared" si="19"/>
        <v/>
      </c>
      <c r="J148" s="60"/>
      <c r="K148" s="150" t="str">
        <f t="shared" si="20"/>
        <v/>
      </c>
      <c r="L148" s="60"/>
      <c r="M148" s="150" t="str">
        <f t="shared" si="21"/>
        <v/>
      </c>
      <c r="N148" s="59"/>
      <c r="O148" s="59"/>
      <c r="P148" s="59"/>
      <c r="Q148" s="150" t="str">
        <f t="shared" si="22"/>
        <v/>
      </c>
      <c r="R148" s="61"/>
      <c r="S148" s="61"/>
      <c r="T148" s="61"/>
      <c r="U148" s="61"/>
      <c r="V148" s="158" t="str">
        <f t="shared" si="23"/>
        <v/>
      </c>
      <c r="W148" s="159" t="str">
        <f t="shared" si="24"/>
        <v/>
      </c>
      <c r="X148" s="88"/>
    </row>
    <row r="149" spans="1:24" x14ac:dyDescent="0.3">
      <c r="A149" s="146">
        <f t="shared" si="25"/>
        <v>145</v>
      </c>
      <c r="B149" s="56"/>
      <c r="C149" s="70"/>
      <c r="D149" s="57"/>
      <c r="E149" s="58"/>
      <c r="F149" s="59"/>
      <c r="G149" s="57"/>
      <c r="H149" s="57"/>
      <c r="I149" s="150" t="str">
        <f t="shared" si="19"/>
        <v/>
      </c>
      <c r="J149" s="60"/>
      <c r="K149" s="150" t="str">
        <f t="shared" si="20"/>
        <v/>
      </c>
      <c r="L149" s="60"/>
      <c r="M149" s="150" t="str">
        <f t="shared" si="21"/>
        <v/>
      </c>
      <c r="N149" s="59"/>
      <c r="O149" s="59"/>
      <c r="P149" s="59"/>
      <c r="Q149" s="150" t="str">
        <f t="shared" si="22"/>
        <v/>
      </c>
      <c r="R149" s="61"/>
      <c r="S149" s="61"/>
      <c r="T149" s="61"/>
      <c r="U149" s="61"/>
      <c r="V149" s="158" t="str">
        <f t="shared" si="23"/>
        <v/>
      </c>
      <c r="W149" s="159" t="str">
        <f t="shared" si="24"/>
        <v/>
      </c>
      <c r="X149" s="88"/>
    </row>
    <row r="150" spans="1:24" x14ac:dyDescent="0.3">
      <c r="A150" s="146">
        <f t="shared" si="25"/>
        <v>146</v>
      </c>
      <c r="B150" s="56"/>
      <c r="C150" s="70"/>
      <c r="D150" s="57"/>
      <c r="E150" s="58"/>
      <c r="F150" s="59"/>
      <c r="G150" s="57"/>
      <c r="H150" s="57"/>
      <c r="I150" s="150" t="str">
        <f t="shared" si="19"/>
        <v/>
      </c>
      <c r="J150" s="60"/>
      <c r="K150" s="150" t="str">
        <f t="shared" si="20"/>
        <v/>
      </c>
      <c r="L150" s="60"/>
      <c r="M150" s="150" t="str">
        <f t="shared" si="21"/>
        <v/>
      </c>
      <c r="N150" s="59"/>
      <c r="O150" s="59"/>
      <c r="P150" s="59"/>
      <c r="Q150" s="150" t="str">
        <f t="shared" si="22"/>
        <v/>
      </c>
      <c r="R150" s="61"/>
      <c r="S150" s="61"/>
      <c r="T150" s="61"/>
      <c r="U150" s="61"/>
      <c r="V150" s="158" t="str">
        <f t="shared" si="23"/>
        <v/>
      </c>
      <c r="W150" s="159" t="str">
        <f t="shared" si="24"/>
        <v/>
      </c>
      <c r="X150" s="88"/>
    </row>
    <row r="151" spans="1:24" x14ac:dyDescent="0.3">
      <c r="A151" s="146">
        <f t="shared" si="25"/>
        <v>147</v>
      </c>
      <c r="B151" s="56"/>
      <c r="C151" s="70"/>
      <c r="D151" s="57"/>
      <c r="E151" s="58"/>
      <c r="F151" s="59"/>
      <c r="G151" s="57"/>
      <c r="H151" s="57"/>
      <c r="I151" s="150" t="str">
        <f t="shared" si="19"/>
        <v/>
      </c>
      <c r="J151" s="60"/>
      <c r="K151" s="150" t="str">
        <f t="shared" si="20"/>
        <v/>
      </c>
      <c r="L151" s="60"/>
      <c r="M151" s="150" t="str">
        <f t="shared" si="21"/>
        <v/>
      </c>
      <c r="N151" s="59"/>
      <c r="O151" s="59"/>
      <c r="P151" s="59"/>
      <c r="Q151" s="150" t="str">
        <f t="shared" si="22"/>
        <v/>
      </c>
      <c r="R151" s="61"/>
      <c r="S151" s="61"/>
      <c r="T151" s="61"/>
      <c r="U151" s="61"/>
      <c r="V151" s="158" t="str">
        <f t="shared" si="23"/>
        <v/>
      </c>
      <c r="W151" s="159" t="str">
        <f t="shared" si="24"/>
        <v/>
      </c>
      <c r="X151" s="88"/>
    </row>
    <row r="152" spans="1:24" x14ac:dyDescent="0.3">
      <c r="A152" s="146">
        <f t="shared" si="25"/>
        <v>148</v>
      </c>
      <c r="B152" s="56"/>
      <c r="C152" s="70"/>
      <c r="D152" s="57"/>
      <c r="E152" s="58"/>
      <c r="F152" s="59"/>
      <c r="G152" s="57"/>
      <c r="H152" s="57"/>
      <c r="I152" s="150" t="str">
        <f t="shared" si="19"/>
        <v/>
      </c>
      <c r="J152" s="60"/>
      <c r="K152" s="150" t="str">
        <f t="shared" si="20"/>
        <v/>
      </c>
      <c r="L152" s="60"/>
      <c r="M152" s="150" t="str">
        <f t="shared" si="21"/>
        <v/>
      </c>
      <c r="N152" s="59"/>
      <c r="O152" s="59"/>
      <c r="P152" s="59"/>
      <c r="Q152" s="150" t="str">
        <f t="shared" si="22"/>
        <v/>
      </c>
      <c r="R152" s="61"/>
      <c r="S152" s="61"/>
      <c r="T152" s="61"/>
      <c r="U152" s="61"/>
      <c r="V152" s="158" t="str">
        <f t="shared" si="23"/>
        <v/>
      </c>
      <c r="W152" s="159" t="str">
        <f t="shared" si="24"/>
        <v/>
      </c>
      <c r="X152" s="88"/>
    </row>
    <row r="153" spans="1:24" x14ac:dyDescent="0.3">
      <c r="A153" s="146">
        <f t="shared" si="25"/>
        <v>149</v>
      </c>
      <c r="B153" s="56"/>
      <c r="C153" s="70"/>
      <c r="D153" s="57"/>
      <c r="E153" s="58"/>
      <c r="F153" s="59"/>
      <c r="G153" s="57"/>
      <c r="H153" s="57"/>
      <c r="I153" s="150" t="str">
        <f t="shared" si="19"/>
        <v/>
      </c>
      <c r="J153" s="60"/>
      <c r="K153" s="150" t="str">
        <f t="shared" si="20"/>
        <v/>
      </c>
      <c r="L153" s="60"/>
      <c r="M153" s="150" t="str">
        <f t="shared" si="21"/>
        <v/>
      </c>
      <c r="N153" s="59"/>
      <c r="O153" s="59"/>
      <c r="P153" s="59"/>
      <c r="Q153" s="150" t="str">
        <f t="shared" si="22"/>
        <v/>
      </c>
      <c r="R153" s="61"/>
      <c r="S153" s="61"/>
      <c r="T153" s="61"/>
      <c r="U153" s="61"/>
      <c r="V153" s="158" t="str">
        <f t="shared" si="23"/>
        <v/>
      </c>
      <c r="W153" s="159" t="str">
        <f t="shared" si="24"/>
        <v/>
      </c>
      <c r="X153" s="88"/>
    </row>
    <row r="154" spans="1:24" x14ac:dyDescent="0.3">
      <c r="A154" s="146">
        <f t="shared" si="25"/>
        <v>150</v>
      </c>
      <c r="B154" s="56"/>
      <c r="C154" s="70"/>
      <c r="D154" s="57"/>
      <c r="E154" s="58"/>
      <c r="F154" s="59"/>
      <c r="G154" s="57"/>
      <c r="H154" s="57"/>
      <c r="I154" s="150" t="str">
        <f t="shared" si="19"/>
        <v/>
      </c>
      <c r="J154" s="60"/>
      <c r="K154" s="150" t="str">
        <f t="shared" si="20"/>
        <v/>
      </c>
      <c r="L154" s="60"/>
      <c r="M154" s="150" t="str">
        <f t="shared" si="21"/>
        <v/>
      </c>
      <c r="N154" s="59"/>
      <c r="O154" s="59"/>
      <c r="P154" s="59"/>
      <c r="Q154" s="150" t="str">
        <f t="shared" si="22"/>
        <v/>
      </c>
      <c r="R154" s="61"/>
      <c r="S154" s="61"/>
      <c r="T154" s="61"/>
      <c r="U154" s="61"/>
      <c r="V154" s="158" t="str">
        <f t="shared" si="23"/>
        <v/>
      </c>
      <c r="W154" s="159" t="str">
        <f t="shared" si="24"/>
        <v/>
      </c>
      <c r="X154" s="88"/>
    </row>
    <row r="155" spans="1:24" x14ac:dyDescent="0.3">
      <c r="A155" s="146">
        <f t="shared" si="25"/>
        <v>151</v>
      </c>
      <c r="B155" s="56"/>
      <c r="C155" s="70"/>
      <c r="D155" s="57"/>
      <c r="E155" s="58"/>
      <c r="F155" s="59"/>
      <c r="G155" s="57"/>
      <c r="H155" s="57"/>
      <c r="I155" s="150" t="str">
        <f t="shared" si="19"/>
        <v/>
      </c>
      <c r="J155" s="60"/>
      <c r="K155" s="150" t="str">
        <f t="shared" si="20"/>
        <v/>
      </c>
      <c r="L155" s="60"/>
      <c r="M155" s="150" t="str">
        <f t="shared" si="21"/>
        <v/>
      </c>
      <c r="N155" s="59"/>
      <c r="O155" s="59"/>
      <c r="P155" s="59"/>
      <c r="Q155" s="150" t="str">
        <f t="shared" si="22"/>
        <v/>
      </c>
      <c r="R155" s="61"/>
      <c r="S155" s="61"/>
      <c r="T155" s="61"/>
      <c r="U155" s="61"/>
      <c r="V155" s="158" t="str">
        <f t="shared" si="23"/>
        <v/>
      </c>
      <c r="W155" s="159" t="str">
        <f t="shared" si="24"/>
        <v/>
      </c>
      <c r="X155" s="88"/>
    </row>
    <row r="156" spans="1:24" x14ac:dyDescent="0.3">
      <c r="A156" s="146">
        <f t="shared" si="25"/>
        <v>152</v>
      </c>
      <c r="B156" s="56"/>
      <c r="C156" s="70"/>
      <c r="D156" s="57"/>
      <c r="E156" s="58"/>
      <c r="F156" s="59"/>
      <c r="G156" s="57"/>
      <c r="H156" s="57"/>
      <c r="I156" s="150" t="str">
        <f t="shared" si="19"/>
        <v/>
      </c>
      <c r="J156" s="60"/>
      <c r="K156" s="150" t="str">
        <f t="shared" si="20"/>
        <v/>
      </c>
      <c r="L156" s="60"/>
      <c r="M156" s="150" t="str">
        <f t="shared" si="21"/>
        <v/>
      </c>
      <c r="N156" s="59"/>
      <c r="O156" s="59"/>
      <c r="P156" s="59"/>
      <c r="Q156" s="150" t="str">
        <f t="shared" si="22"/>
        <v/>
      </c>
      <c r="R156" s="61"/>
      <c r="S156" s="61"/>
      <c r="T156" s="61"/>
      <c r="U156" s="61"/>
      <c r="V156" s="158" t="str">
        <f t="shared" si="23"/>
        <v/>
      </c>
      <c r="W156" s="159" t="str">
        <f t="shared" si="24"/>
        <v/>
      </c>
      <c r="X156" s="88"/>
    </row>
    <row r="157" spans="1:24" x14ac:dyDescent="0.3">
      <c r="A157" s="146">
        <f t="shared" si="25"/>
        <v>153</v>
      </c>
      <c r="B157" s="56"/>
      <c r="C157" s="70"/>
      <c r="D157" s="57"/>
      <c r="E157" s="58"/>
      <c r="F157" s="59"/>
      <c r="G157" s="57"/>
      <c r="H157" s="57"/>
      <c r="I157" s="150" t="str">
        <f t="shared" si="19"/>
        <v/>
      </c>
      <c r="J157" s="60"/>
      <c r="K157" s="150" t="str">
        <f t="shared" si="20"/>
        <v/>
      </c>
      <c r="L157" s="60"/>
      <c r="M157" s="150" t="str">
        <f t="shared" si="21"/>
        <v/>
      </c>
      <c r="N157" s="59"/>
      <c r="O157" s="59"/>
      <c r="P157" s="59"/>
      <c r="Q157" s="150" t="str">
        <f t="shared" si="22"/>
        <v/>
      </c>
      <c r="R157" s="61"/>
      <c r="S157" s="61"/>
      <c r="T157" s="61"/>
      <c r="U157" s="61"/>
      <c r="V157" s="158" t="str">
        <f t="shared" si="23"/>
        <v/>
      </c>
      <c r="W157" s="159" t="str">
        <f t="shared" si="24"/>
        <v/>
      </c>
      <c r="X157" s="88"/>
    </row>
    <row r="158" spans="1:24" x14ac:dyDescent="0.3">
      <c r="A158" s="146">
        <f t="shared" si="25"/>
        <v>154</v>
      </c>
      <c r="B158" s="56"/>
      <c r="C158" s="70"/>
      <c r="D158" s="57"/>
      <c r="E158" s="58"/>
      <c r="F158" s="59"/>
      <c r="G158" s="57"/>
      <c r="H158" s="57"/>
      <c r="I158" s="150" t="str">
        <f t="shared" si="19"/>
        <v/>
      </c>
      <c r="J158" s="60"/>
      <c r="K158" s="150" t="str">
        <f t="shared" si="20"/>
        <v/>
      </c>
      <c r="L158" s="60"/>
      <c r="M158" s="150" t="str">
        <f t="shared" si="21"/>
        <v/>
      </c>
      <c r="N158" s="59"/>
      <c r="O158" s="59"/>
      <c r="P158" s="59"/>
      <c r="Q158" s="150" t="str">
        <f t="shared" si="22"/>
        <v/>
      </c>
      <c r="R158" s="61"/>
      <c r="S158" s="61"/>
      <c r="T158" s="61"/>
      <c r="U158" s="61"/>
      <c r="V158" s="158" t="str">
        <f t="shared" si="23"/>
        <v/>
      </c>
      <c r="W158" s="159" t="str">
        <f t="shared" si="24"/>
        <v/>
      </c>
      <c r="X158" s="88"/>
    </row>
    <row r="159" spans="1:24" x14ac:dyDescent="0.3">
      <c r="A159" s="146">
        <f t="shared" si="25"/>
        <v>155</v>
      </c>
      <c r="B159" s="56"/>
      <c r="C159" s="70"/>
      <c r="D159" s="57"/>
      <c r="E159" s="58"/>
      <c r="F159" s="59"/>
      <c r="G159" s="57"/>
      <c r="H159" s="57"/>
      <c r="I159" s="150" t="str">
        <f t="shared" si="19"/>
        <v/>
      </c>
      <c r="J159" s="60"/>
      <c r="K159" s="150" t="str">
        <f t="shared" si="20"/>
        <v/>
      </c>
      <c r="L159" s="60"/>
      <c r="M159" s="150" t="str">
        <f t="shared" si="21"/>
        <v/>
      </c>
      <c r="N159" s="59"/>
      <c r="O159" s="59"/>
      <c r="P159" s="59"/>
      <c r="Q159" s="150" t="str">
        <f t="shared" si="22"/>
        <v/>
      </c>
      <c r="R159" s="61"/>
      <c r="S159" s="61"/>
      <c r="T159" s="61"/>
      <c r="U159" s="61"/>
      <c r="V159" s="158" t="str">
        <f t="shared" si="23"/>
        <v/>
      </c>
      <c r="W159" s="159" t="str">
        <f t="shared" si="24"/>
        <v/>
      </c>
      <c r="X159" s="88"/>
    </row>
    <row r="160" spans="1:24" x14ac:dyDescent="0.3">
      <c r="A160" s="146">
        <f t="shared" si="25"/>
        <v>156</v>
      </c>
      <c r="B160" s="56"/>
      <c r="C160" s="70"/>
      <c r="D160" s="57"/>
      <c r="E160" s="58"/>
      <c r="F160" s="59"/>
      <c r="G160" s="57"/>
      <c r="H160" s="57"/>
      <c r="I160" s="150" t="str">
        <f t="shared" si="19"/>
        <v/>
      </c>
      <c r="J160" s="60"/>
      <c r="K160" s="150" t="str">
        <f t="shared" si="20"/>
        <v/>
      </c>
      <c r="L160" s="60"/>
      <c r="M160" s="150" t="str">
        <f t="shared" si="21"/>
        <v/>
      </c>
      <c r="N160" s="59"/>
      <c r="O160" s="59"/>
      <c r="P160" s="59"/>
      <c r="Q160" s="150" t="str">
        <f t="shared" si="22"/>
        <v/>
      </c>
      <c r="R160" s="61"/>
      <c r="S160" s="61"/>
      <c r="T160" s="61"/>
      <c r="U160" s="61"/>
      <c r="V160" s="158" t="str">
        <f t="shared" si="23"/>
        <v/>
      </c>
      <c r="W160" s="159" t="str">
        <f t="shared" si="24"/>
        <v/>
      </c>
      <c r="X160" s="88"/>
    </row>
    <row r="161" spans="1:24" x14ac:dyDescent="0.3">
      <c r="A161" s="146">
        <f t="shared" si="25"/>
        <v>157</v>
      </c>
      <c r="B161" s="56"/>
      <c r="C161" s="70"/>
      <c r="D161" s="57"/>
      <c r="E161" s="58"/>
      <c r="F161" s="59"/>
      <c r="G161" s="57"/>
      <c r="H161" s="57"/>
      <c r="I161" s="150" t="str">
        <f t="shared" si="19"/>
        <v/>
      </c>
      <c r="J161" s="60"/>
      <c r="K161" s="150" t="str">
        <f t="shared" si="20"/>
        <v/>
      </c>
      <c r="L161" s="60"/>
      <c r="M161" s="150" t="str">
        <f t="shared" si="21"/>
        <v/>
      </c>
      <c r="N161" s="59"/>
      <c r="O161" s="59"/>
      <c r="P161" s="59"/>
      <c r="Q161" s="150" t="str">
        <f t="shared" si="22"/>
        <v/>
      </c>
      <c r="R161" s="61"/>
      <c r="S161" s="61"/>
      <c r="T161" s="61"/>
      <c r="U161" s="61"/>
      <c r="V161" s="158" t="str">
        <f t="shared" si="23"/>
        <v/>
      </c>
      <c r="W161" s="159" t="str">
        <f t="shared" si="24"/>
        <v/>
      </c>
      <c r="X161" s="88"/>
    </row>
    <row r="162" spans="1:24" x14ac:dyDescent="0.3">
      <c r="A162" s="146">
        <f t="shared" si="25"/>
        <v>158</v>
      </c>
      <c r="B162" s="56"/>
      <c r="C162" s="70"/>
      <c r="D162" s="57"/>
      <c r="E162" s="58"/>
      <c r="F162" s="59"/>
      <c r="G162" s="57"/>
      <c r="H162" s="57"/>
      <c r="I162" s="150" t="str">
        <f t="shared" si="19"/>
        <v/>
      </c>
      <c r="J162" s="60"/>
      <c r="K162" s="150" t="str">
        <f t="shared" si="20"/>
        <v/>
      </c>
      <c r="L162" s="60"/>
      <c r="M162" s="150" t="str">
        <f t="shared" si="21"/>
        <v/>
      </c>
      <c r="N162" s="59"/>
      <c r="O162" s="59"/>
      <c r="P162" s="59"/>
      <c r="Q162" s="150" t="str">
        <f t="shared" si="22"/>
        <v/>
      </c>
      <c r="R162" s="61"/>
      <c r="S162" s="61"/>
      <c r="T162" s="61"/>
      <c r="U162" s="61"/>
      <c r="V162" s="158" t="str">
        <f t="shared" si="23"/>
        <v/>
      </c>
      <c r="W162" s="159" t="str">
        <f t="shared" si="24"/>
        <v/>
      </c>
      <c r="X162" s="88"/>
    </row>
    <row r="163" spans="1:24" x14ac:dyDescent="0.3">
      <c r="A163" s="146">
        <f t="shared" si="25"/>
        <v>159</v>
      </c>
      <c r="B163" s="56"/>
      <c r="C163" s="70"/>
      <c r="D163" s="57"/>
      <c r="E163" s="58"/>
      <c r="F163" s="59"/>
      <c r="G163" s="57"/>
      <c r="H163" s="57"/>
      <c r="I163" s="150" t="str">
        <f t="shared" si="19"/>
        <v/>
      </c>
      <c r="J163" s="60"/>
      <c r="K163" s="150" t="str">
        <f t="shared" si="20"/>
        <v/>
      </c>
      <c r="L163" s="60"/>
      <c r="M163" s="150" t="str">
        <f t="shared" si="21"/>
        <v/>
      </c>
      <c r="N163" s="59"/>
      <c r="O163" s="59"/>
      <c r="P163" s="59"/>
      <c r="Q163" s="150" t="str">
        <f t="shared" si="22"/>
        <v/>
      </c>
      <c r="R163" s="61"/>
      <c r="S163" s="61"/>
      <c r="T163" s="61"/>
      <c r="U163" s="61"/>
      <c r="V163" s="158" t="str">
        <f t="shared" si="23"/>
        <v/>
      </c>
      <c r="W163" s="159" t="str">
        <f t="shared" si="24"/>
        <v/>
      </c>
      <c r="X163" s="88"/>
    </row>
    <row r="164" spans="1:24" x14ac:dyDescent="0.3">
      <c r="A164" s="146">
        <f t="shared" si="25"/>
        <v>160</v>
      </c>
      <c r="B164" s="56"/>
      <c r="C164" s="70"/>
      <c r="D164" s="57"/>
      <c r="E164" s="58"/>
      <c r="F164" s="59"/>
      <c r="G164" s="57"/>
      <c r="H164" s="57"/>
      <c r="I164" s="150" t="str">
        <f t="shared" si="19"/>
        <v/>
      </c>
      <c r="J164" s="60"/>
      <c r="K164" s="150" t="str">
        <f t="shared" si="20"/>
        <v/>
      </c>
      <c r="L164" s="60"/>
      <c r="M164" s="150" t="str">
        <f t="shared" si="21"/>
        <v/>
      </c>
      <c r="N164" s="59"/>
      <c r="O164" s="59"/>
      <c r="P164" s="59"/>
      <c r="Q164" s="150" t="str">
        <f t="shared" si="22"/>
        <v/>
      </c>
      <c r="R164" s="61"/>
      <c r="S164" s="61"/>
      <c r="T164" s="61"/>
      <c r="U164" s="61"/>
      <c r="V164" s="158" t="str">
        <f t="shared" si="23"/>
        <v/>
      </c>
      <c r="W164" s="159" t="str">
        <f t="shared" si="24"/>
        <v/>
      </c>
      <c r="X164" s="88"/>
    </row>
    <row r="165" spans="1:24" x14ac:dyDescent="0.3">
      <c r="A165" s="146">
        <f t="shared" si="25"/>
        <v>161</v>
      </c>
      <c r="B165" s="56"/>
      <c r="C165" s="70"/>
      <c r="D165" s="57"/>
      <c r="E165" s="58"/>
      <c r="F165" s="59"/>
      <c r="G165" s="57"/>
      <c r="H165" s="57"/>
      <c r="I165" s="150" t="str">
        <f t="shared" si="19"/>
        <v/>
      </c>
      <c r="J165" s="60"/>
      <c r="K165" s="150" t="str">
        <f t="shared" si="20"/>
        <v/>
      </c>
      <c r="L165" s="60"/>
      <c r="M165" s="150" t="str">
        <f t="shared" si="21"/>
        <v/>
      </c>
      <c r="N165" s="59"/>
      <c r="O165" s="59"/>
      <c r="P165" s="59"/>
      <c r="Q165" s="150" t="str">
        <f t="shared" si="22"/>
        <v/>
      </c>
      <c r="R165" s="61"/>
      <c r="S165" s="61"/>
      <c r="T165" s="61"/>
      <c r="U165" s="61"/>
      <c r="V165" s="158" t="str">
        <f t="shared" si="23"/>
        <v/>
      </c>
      <c r="W165" s="159" t="str">
        <f t="shared" si="24"/>
        <v/>
      </c>
      <c r="X165" s="88"/>
    </row>
    <row r="166" spans="1:24" x14ac:dyDescent="0.3">
      <c r="A166" s="146">
        <f t="shared" si="25"/>
        <v>162</v>
      </c>
      <c r="B166" s="56"/>
      <c r="C166" s="70"/>
      <c r="D166" s="57"/>
      <c r="E166" s="58"/>
      <c r="F166" s="59"/>
      <c r="G166" s="57"/>
      <c r="H166" s="57"/>
      <c r="I166" s="150" t="str">
        <f t="shared" si="19"/>
        <v/>
      </c>
      <c r="J166" s="60"/>
      <c r="K166" s="150" t="str">
        <f t="shared" si="20"/>
        <v/>
      </c>
      <c r="L166" s="60"/>
      <c r="M166" s="150" t="str">
        <f t="shared" si="21"/>
        <v/>
      </c>
      <c r="N166" s="59"/>
      <c r="O166" s="59"/>
      <c r="P166" s="59"/>
      <c r="Q166" s="150" t="str">
        <f t="shared" si="22"/>
        <v/>
      </c>
      <c r="R166" s="61"/>
      <c r="S166" s="61"/>
      <c r="T166" s="61"/>
      <c r="U166" s="61"/>
      <c r="V166" s="158" t="str">
        <f t="shared" si="23"/>
        <v/>
      </c>
      <c r="W166" s="159" t="str">
        <f t="shared" si="24"/>
        <v/>
      </c>
      <c r="X166" s="88"/>
    </row>
    <row r="167" spans="1:24" x14ac:dyDescent="0.3">
      <c r="A167" s="146">
        <f t="shared" si="25"/>
        <v>163</v>
      </c>
      <c r="B167" s="56"/>
      <c r="C167" s="70"/>
      <c r="D167" s="57"/>
      <c r="E167" s="58"/>
      <c r="F167" s="59"/>
      <c r="G167" s="57"/>
      <c r="H167" s="57"/>
      <c r="I167" s="150" t="str">
        <f t="shared" si="19"/>
        <v/>
      </c>
      <c r="J167" s="60"/>
      <c r="K167" s="150" t="str">
        <f t="shared" si="20"/>
        <v/>
      </c>
      <c r="L167" s="60"/>
      <c r="M167" s="150" t="str">
        <f t="shared" si="21"/>
        <v/>
      </c>
      <c r="N167" s="59"/>
      <c r="O167" s="59"/>
      <c r="P167" s="59"/>
      <c r="Q167" s="150" t="str">
        <f t="shared" si="22"/>
        <v/>
      </c>
      <c r="R167" s="61"/>
      <c r="S167" s="61"/>
      <c r="T167" s="61"/>
      <c r="U167" s="61"/>
      <c r="V167" s="158" t="str">
        <f t="shared" si="23"/>
        <v/>
      </c>
      <c r="W167" s="159" t="str">
        <f t="shared" si="24"/>
        <v/>
      </c>
      <c r="X167" s="88"/>
    </row>
    <row r="168" spans="1:24" x14ac:dyDescent="0.3">
      <c r="A168" s="146">
        <f t="shared" si="25"/>
        <v>164</v>
      </c>
      <c r="B168" s="56"/>
      <c r="C168" s="70"/>
      <c r="D168" s="57"/>
      <c r="E168" s="58"/>
      <c r="F168" s="59"/>
      <c r="G168" s="57"/>
      <c r="H168" s="57"/>
      <c r="I168" s="150" t="str">
        <f t="shared" si="19"/>
        <v/>
      </c>
      <c r="J168" s="60"/>
      <c r="K168" s="150" t="str">
        <f t="shared" si="20"/>
        <v/>
      </c>
      <c r="L168" s="60"/>
      <c r="M168" s="150" t="str">
        <f t="shared" si="21"/>
        <v/>
      </c>
      <c r="N168" s="59"/>
      <c r="O168" s="59"/>
      <c r="P168" s="59"/>
      <c r="Q168" s="150" t="str">
        <f t="shared" si="22"/>
        <v/>
      </c>
      <c r="R168" s="61"/>
      <c r="S168" s="61"/>
      <c r="T168" s="61"/>
      <c r="U168" s="61"/>
      <c r="V168" s="158" t="str">
        <f t="shared" si="23"/>
        <v/>
      </c>
      <c r="W168" s="159" t="str">
        <f t="shared" si="24"/>
        <v/>
      </c>
      <c r="X168" s="88"/>
    </row>
    <row r="169" spans="1:24" x14ac:dyDescent="0.3">
      <c r="A169" s="146">
        <f t="shared" si="25"/>
        <v>165</v>
      </c>
      <c r="B169" s="56"/>
      <c r="C169" s="70"/>
      <c r="D169" s="57"/>
      <c r="E169" s="58"/>
      <c r="F169" s="59"/>
      <c r="G169" s="57"/>
      <c r="H169" s="57"/>
      <c r="I169" s="150" t="str">
        <f t="shared" si="19"/>
        <v/>
      </c>
      <c r="J169" s="60"/>
      <c r="K169" s="150" t="str">
        <f t="shared" si="20"/>
        <v/>
      </c>
      <c r="L169" s="60"/>
      <c r="M169" s="150" t="str">
        <f t="shared" si="21"/>
        <v/>
      </c>
      <c r="N169" s="59"/>
      <c r="O169" s="59"/>
      <c r="P169" s="59"/>
      <c r="Q169" s="150" t="str">
        <f t="shared" si="22"/>
        <v/>
      </c>
      <c r="R169" s="61"/>
      <c r="S169" s="61"/>
      <c r="T169" s="61"/>
      <c r="U169" s="61"/>
      <c r="V169" s="158" t="str">
        <f t="shared" si="23"/>
        <v/>
      </c>
      <c r="W169" s="159" t="str">
        <f t="shared" si="24"/>
        <v/>
      </c>
      <c r="X169" s="88"/>
    </row>
    <row r="170" spans="1:24" x14ac:dyDescent="0.3">
      <c r="A170" s="146">
        <f t="shared" si="25"/>
        <v>166</v>
      </c>
      <c r="B170" s="56"/>
      <c r="C170" s="70"/>
      <c r="D170" s="57"/>
      <c r="E170" s="58"/>
      <c r="F170" s="59"/>
      <c r="G170" s="57"/>
      <c r="H170" s="57"/>
      <c r="I170" s="150" t="str">
        <f t="shared" si="19"/>
        <v/>
      </c>
      <c r="J170" s="60"/>
      <c r="K170" s="150" t="str">
        <f t="shared" si="20"/>
        <v/>
      </c>
      <c r="L170" s="60"/>
      <c r="M170" s="150" t="str">
        <f t="shared" si="21"/>
        <v/>
      </c>
      <c r="N170" s="59"/>
      <c r="O170" s="59"/>
      <c r="P170" s="59"/>
      <c r="Q170" s="150" t="str">
        <f t="shared" si="22"/>
        <v/>
      </c>
      <c r="R170" s="61"/>
      <c r="S170" s="61"/>
      <c r="T170" s="61"/>
      <c r="U170" s="61"/>
      <c r="V170" s="158" t="str">
        <f t="shared" si="23"/>
        <v/>
      </c>
      <c r="W170" s="159" t="str">
        <f t="shared" si="24"/>
        <v/>
      </c>
      <c r="X170" s="88"/>
    </row>
    <row r="171" spans="1:24" x14ac:dyDescent="0.3">
      <c r="A171" s="146">
        <f t="shared" si="25"/>
        <v>167</v>
      </c>
      <c r="B171" s="56"/>
      <c r="C171" s="70"/>
      <c r="D171" s="57"/>
      <c r="E171" s="58"/>
      <c r="F171" s="59"/>
      <c r="G171" s="57"/>
      <c r="H171" s="57"/>
      <c r="I171" s="150" t="str">
        <f t="shared" si="19"/>
        <v/>
      </c>
      <c r="J171" s="60"/>
      <c r="K171" s="150" t="str">
        <f t="shared" si="20"/>
        <v/>
      </c>
      <c r="L171" s="60"/>
      <c r="M171" s="150" t="str">
        <f t="shared" si="21"/>
        <v/>
      </c>
      <c r="N171" s="59"/>
      <c r="O171" s="59"/>
      <c r="P171" s="59"/>
      <c r="Q171" s="150" t="str">
        <f t="shared" si="22"/>
        <v/>
      </c>
      <c r="R171" s="61"/>
      <c r="S171" s="61"/>
      <c r="T171" s="61"/>
      <c r="U171" s="61"/>
      <c r="V171" s="158" t="str">
        <f t="shared" si="23"/>
        <v/>
      </c>
      <c r="W171" s="159" t="str">
        <f t="shared" si="24"/>
        <v/>
      </c>
      <c r="X171" s="88"/>
    </row>
    <row r="172" spans="1:24" x14ac:dyDescent="0.3">
      <c r="A172" s="146">
        <f t="shared" si="25"/>
        <v>168</v>
      </c>
      <c r="B172" s="56"/>
      <c r="C172" s="70"/>
      <c r="D172" s="57"/>
      <c r="E172" s="58"/>
      <c r="F172" s="59"/>
      <c r="G172" s="57"/>
      <c r="H172" s="57"/>
      <c r="I172" s="150" t="str">
        <f t="shared" si="19"/>
        <v/>
      </c>
      <c r="J172" s="60"/>
      <c r="K172" s="150" t="str">
        <f t="shared" si="20"/>
        <v/>
      </c>
      <c r="L172" s="60"/>
      <c r="M172" s="150" t="str">
        <f t="shared" si="21"/>
        <v/>
      </c>
      <c r="N172" s="59"/>
      <c r="O172" s="59"/>
      <c r="P172" s="59"/>
      <c r="Q172" s="150" t="str">
        <f t="shared" si="22"/>
        <v/>
      </c>
      <c r="R172" s="61"/>
      <c r="S172" s="61"/>
      <c r="T172" s="61"/>
      <c r="U172" s="61"/>
      <c r="V172" s="158" t="str">
        <f t="shared" si="23"/>
        <v/>
      </c>
      <c r="W172" s="159" t="str">
        <f t="shared" si="24"/>
        <v/>
      </c>
      <c r="X172" s="88"/>
    </row>
    <row r="173" spans="1:24" x14ac:dyDescent="0.3">
      <c r="A173" s="146">
        <f t="shared" si="25"/>
        <v>169</v>
      </c>
      <c r="B173" s="56"/>
      <c r="C173" s="70"/>
      <c r="D173" s="57"/>
      <c r="E173" s="58"/>
      <c r="F173" s="59"/>
      <c r="G173" s="57"/>
      <c r="H173" s="57"/>
      <c r="I173" s="150" t="str">
        <f t="shared" si="19"/>
        <v/>
      </c>
      <c r="J173" s="60"/>
      <c r="K173" s="150" t="str">
        <f t="shared" si="20"/>
        <v/>
      </c>
      <c r="L173" s="60"/>
      <c r="M173" s="150" t="str">
        <f t="shared" si="21"/>
        <v/>
      </c>
      <c r="N173" s="59"/>
      <c r="O173" s="59"/>
      <c r="P173" s="59"/>
      <c r="Q173" s="150" t="str">
        <f t="shared" si="22"/>
        <v/>
      </c>
      <c r="R173" s="61"/>
      <c r="S173" s="61"/>
      <c r="T173" s="61"/>
      <c r="U173" s="61"/>
      <c r="V173" s="158" t="str">
        <f t="shared" si="23"/>
        <v/>
      </c>
      <c r="W173" s="159" t="str">
        <f t="shared" si="24"/>
        <v/>
      </c>
      <c r="X173" s="88"/>
    </row>
    <row r="174" spans="1:24" x14ac:dyDescent="0.3">
      <c r="A174" s="146">
        <f t="shared" si="25"/>
        <v>170</v>
      </c>
      <c r="B174" s="56"/>
      <c r="C174" s="70"/>
      <c r="D174" s="57"/>
      <c r="E174" s="58"/>
      <c r="F174" s="59"/>
      <c r="G174" s="57"/>
      <c r="H174" s="57"/>
      <c r="I174" s="150" t="str">
        <f t="shared" si="19"/>
        <v/>
      </c>
      <c r="J174" s="60"/>
      <c r="K174" s="150" t="str">
        <f t="shared" si="20"/>
        <v/>
      </c>
      <c r="L174" s="60"/>
      <c r="M174" s="150" t="str">
        <f t="shared" si="21"/>
        <v/>
      </c>
      <c r="N174" s="59"/>
      <c r="O174" s="59"/>
      <c r="P174" s="59"/>
      <c r="Q174" s="150" t="str">
        <f t="shared" si="22"/>
        <v/>
      </c>
      <c r="R174" s="61"/>
      <c r="S174" s="61"/>
      <c r="T174" s="61"/>
      <c r="U174" s="61"/>
      <c r="V174" s="158" t="str">
        <f t="shared" si="23"/>
        <v/>
      </c>
      <c r="W174" s="159" t="str">
        <f t="shared" si="24"/>
        <v/>
      </c>
      <c r="X174" s="88"/>
    </row>
    <row r="175" spans="1:24" x14ac:dyDescent="0.3">
      <c r="A175" s="146">
        <f t="shared" si="25"/>
        <v>171</v>
      </c>
      <c r="B175" s="56"/>
      <c r="C175" s="70"/>
      <c r="D175" s="57"/>
      <c r="E175" s="58"/>
      <c r="F175" s="59"/>
      <c r="G175" s="57"/>
      <c r="H175" s="57"/>
      <c r="I175" s="150" t="str">
        <f t="shared" si="19"/>
        <v/>
      </c>
      <c r="J175" s="60"/>
      <c r="K175" s="150" t="str">
        <f t="shared" si="20"/>
        <v/>
      </c>
      <c r="L175" s="60"/>
      <c r="M175" s="150" t="str">
        <f t="shared" si="21"/>
        <v/>
      </c>
      <c r="N175" s="59"/>
      <c r="O175" s="59"/>
      <c r="P175" s="59"/>
      <c r="Q175" s="150" t="str">
        <f t="shared" si="22"/>
        <v/>
      </c>
      <c r="R175" s="61"/>
      <c r="S175" s="61"/>
      <c r="T175" s="61"/>
      <c r="U175" s="61"/>
      <c r="V175" s="158" t="str">
        <f t="shared" si="23"/>
        <v/>
      </c>
      <c r="W175" s="159" t="str">
        <f t="shared" si="24"/>
        <v/>
      </c>
      <c r="X175" s="88"/>
    </row>
    <row r="176" spans="1:24" x14ac:dyDescent="0.3">
      <c r="A176" s="146">
        <f t="shared" si="25"/>
        <v>172</v>
      </c>
      <c r="B176" s="56"/>
      <c r="C176" s="70"/>
      <c r="D176" s="57"/>
      <c r="E176" s="58"/>
      <c r="F176" s="59"/>
      <c r="G176" s="57"/>
      <c r="H176" s="57"/>
      <c r="I176" s="150" t="str">
        <f t="shared" si="19"/>
        <v/>
      </c>
      <c r="J176" s="60"/>
      <c r="K176" s="150" t="str">
        <f t="shared" si="20"/>
        <v/>
      </c>
      <c r="L176" s="60"/>
      <c r="M176" s="150" t="str">
        <f t="shared" si="21"/>
        <v/>
      </c>
      <c r="N176" s="59"/>
      <c r="O176" s="59"/>
      <c r="P176" s="59"/>
      <c r="Q176" s="150" t="str">
        <f t="shared" si="22"/>
        <v/>
      </c>
      <c r="R176" s="61"/>
      <c r="S176" s="61"/>
      <c r="T176" s="61"/>
      <c r="U176" s="61"/>
      <c r="V176" s="158" t="str">
        <f t="shared" si="23"/>
        <v/>
      </c>
      <c r="W176" s="159" t="str">
        <f t="shared" si="24"/>
        <v/>
      </c>
      <c r="X176" s="88"/>
    </row>
    <row r="177" spans="1:24" x14ac:dyDescent="0.3">
      <c r="A177" s="146">
        <f t="shared" si="25"/>
        <v>173</v>
      </c>
      <c r="B177" s="56"/>
      <c r="C177" s="70"/>
      <c r="D177" s="57"/>
      <c r="E177" s="58"/>
      <c r="F177" s="59"/>
      <c r="G177" s="57"/>
      <c r="H177" s="57"/>
      <c r="I177" s="150" t="str">
        <f t="shared" si="19"/>
        <v/>
      </c>
      <c r="J177" s="60"/>
      <c r="K177" s="150" t="str">
        <f t="shared" si="20"/>
        <v/>
      </c>
      <c r="L177" s="60"/>
      <c r="M177" s="150" t="str">
        <f t="shared" si="21"/>
        <v/>
      </c>
      <c r="N177" s="59"/>
      <c r="O177" s="59"/>
      <c r="P177" s="59"/>
      <c r="Q177" s="150" t="str">
        <f t="shared" si="22"/>
        <v/>
      </c>
      <c r="R177" s="61"/>
      <c r="S177" s="61"/>
      <c r="T177" s="61"/>
      <c r="U177" s="61"/>
      <c r="V177" s="158" t="str">
        <f t="shared" si="23"/>
        <v/>
      </c>
      <c r="W177" s="159" t="str">
        <f t="shared" si="24"/>
        <v/>
      </c>
      <c r="X177" s="88"/>
    </row>
    <row r="178" spans="1:24" x14ac:dyDescent="0.3">
      <c r="A178" s="146">
        <f t="shared" si="25"/>
        <v>174</v>
      </c>
      <c r="B178" s="56"/>
      <c r="C178" s="70"/>
      <c r="D178" s="57"/>
      <c r="E178" s="58"/>
      <c r="F178" s="59"/>
      <c r="G178" s="57"/>
      <c r="H178" s="57"/>
      <c r="I178" s="150" t="str">
        <f t="shared" si="19"/>
        <v/>
      </c>
      <c r="J178" s="60"/>
      <c r="K178" s="150" t="str">
        <f t="shared" si="20"/>
        <v/>
      </c>
      <c r="L178" s="60"/>
      <c r="M178" s="150" t="str">
        <f t="shared" si="21"/>
        <v/>
      </c>
      <c r="N178" s="59"/>
      <c r="O178" s="59"/>
      <c r="P178" s="59"/>
      <c r="Q178" s="150" t="str">
        <f t="shared" si="22"/>
        <v/>
      </c>
      <c r="R178" s="61"/>
      <c r="S178" s="61"/>
      <c r="T178" s="61"/>
      <c r="U178" s="61"/>
      <c r="V178" s="158" t="str">
        <f t="shared" si="23"/>
        <v/>
      </c>
      <c r="W178" s="159" t="str">
        <f t="shared" si="24"/>
        <v/>
      </c>
      <c r="X178" s="88"/>
    </row>
    <row r="179" spans="1:24" x14ac:dyDescent="0.3">
      <c r="A179" s="146">
        <f t="shared" si="25"/>
        <v>175</v>
      </c>
      <c r="B179" s="56"/>
      <c r="C179" s="70"/>
      <c r="D179" s="57"/>
      <c r="E179" s="58"/>
      <c r="F179" s="59"/>
      <c r="G179" s="57"/>
      <c r="H179" s="57"/>
      <c r="I179" s="150" t="str">
        <f t="shared" si="19"/>
        <v/>
      </c>
      <c r="J179" s="60"/>
      <c r="K179" s="150" t="str">
        <f t="shared" si="20"/>
        <v/>
      </c>
      <c r="L179" s="60"/>
      <c r="M179" s="150" t="str">
        <f t="shared" si="21"/>
        <v/>
      </c>
      <c r="N179" s="59"/>
      <c r="O179" s="59"/>
      <c r="P179" s="59"/>
      <c r="Q179" s="150" t="str">
        <f t="shared" si="22"/>
        <v/>
      </c>
      <c r="R179" s="61"/>
      <c r="S179" s="61"/>
      <c r="T179" s="61"/>
      <c r="U179" s="61"/>
      <c r="V179" s="158" t="str">
        <f t="shared" si="23"/>
        <v/>
      </c>
      <c r="W179" s="159" t="str">
        <f t="shared" si="24"/>
        <v/>
      </c>
      <c r="X179" s="88"/>
    </row>
    <row r="180" spans="1:24" x14ac:dyDescent="0.3">
      <c r="A180" s="146">
        <f t="shared" si="25"/>
        <v>176</v>
      </c>
      <c r="B180" s="56"/>
      <c r="C180" s="70"/>
      <c r="D180" s="57"/>
      <c r="E180" s="58"/>
      <c r="F180" s="59"/>
      <c r="G180" s="57"/>
      <c r="H180" s="57"/>
      <c r="I180" s="150" t="str">
        <f t="shared" si="19"/>
        <v/>
      </c>
      <c r="J180" s="60"/>
      <c r="K180" s="150" t="str">
        <f t="shared" si="20"/>
        <v/>
      </c>
      <c r="L180" s="60"/>
      <c r="M180" s="150" t="str">
        <f t="shared" si="21"/>
        <v/>
      </c>
      <c r="N180" s="59"/>
      <c r="O180" s="59"/>
      <c r="P180" s="59"/>
      <c r="Q180" s="150" t="str">
        <f t="shared" si="22"/>
        <v/>
      </c>
      <c r="R180" s="61"/>
      <c r="S180" s="61"/>
      <c r="T180" s="61"/>
      <c r="U180" s="61"/>
      <c r="V180" s="158" t="str">
        <f t="shared" si="23"/>
        <v/>
      </c>
      <c r="W180" s="159" t="str">
        <f t="shared" si="24"/>
        <v/>
      </c>
      <c r="X180" s="88"/>
    </row>
    <row r="181" spans="1:24" x14ac:dyDescent="0.3">
      <c r="A181" s="146">
        <f t="shared" si="25"/>
        <v>177</v>
      </c>
      <c r="B181" s="56"/>
      <c r="C181" s="70"/>
      <c r="D181" s="57"/>
      <c r="E181" s="58"/>
      <c r="F181" s="59"/>
      <c r="G181" s="57"/>
      <c r="H181" s="57"/>
      <c r="I181" s="150" t="str">
        <f t="shared" si="19"/>
        <v/>
      </c>
      <c r="J181" s="60"/>
      <c r="K181" s="150" t="str">
        <f t="shared" si="20"/>
        <v/>
      </c>
      <c r="L181" s="60"/>
      <c r="M181" s="150" t="str">
        <f t="shared" si="21"/>
        <v/>
      </c>
      <c r="N181" s="59"/>
      <c r="O181" s="59"/>
      <c r="P181" s="59"/>
      <c r="Q181" s="150" t="str">
        <f t="shared" si="22"/>
        <v/>
      </c>
      <c r="R181" s="61"/>
      <c r="S181" s="61"/>
      <c r="T181" s="61"/>
      <c r="U181" s="61"/>
      <c r="V181" s="158" t="str">
        <f t="shared" si="23"/>
        <v/>
      </c>
      <c r="W181" s="159" t="str">
        <f t="shared" si="24"/>
        <v/>
      </c>
      <c r="X181" s="88"/>
    </row>
    <row r="182" spans="1:24" x14ac:dyDescent="0.3">
      <c r="A182" s="146">
        <f t="shared" si="25"/>
        <v>178</v>
      </c>
      <c r="B182" s="56"/>
      <c r="C182" s="70"/>
      <c r="D182" s="57"/>
      <c r="E182" s="58"/>
      <c r="F182" s="59"/>
      <c r="G182" s="57"/>
      <c r="H182" s="57"/>
      <c r="I182" s="150" t="str">
        <f t="shared" si="19"/>
        <v/>
      </c>
      <c r="J182" s="60"/>
      <c r="K182" s="150" t="str">
        <f t="shared" si="20"/>
        <v/>
      </c>
      <c r="L182" s="60"/>
      <c r="M182" s="150" t="str">
        <f t="shared" si="21"/>
        <v/>
      </c>
      <c r="N182" s="59"/>
      <c r="O182" s="59"/>
      <c r="P182" s="59"/>
      <c r="Q182" s="150" t="str">
        <f t="shared" si="22"/>
        <v/>
      </c>
      <c r="R182" s="61"/>
      <c r="S182" s="61"/>
      <c r="T182" s="61"/>
      <c r="U182" s="61"/>
      <c r="V182" s="158" t="str">
        <f t="shared" si="23"/>
        <v/>
      </c>
      <c r="W182" s="159" t="str">
        <f t="shared" si="24"/>
        <v/>
      </c>
      <c r="X182" s="88"/>
    </row>
    <row r="183" spans="1:24" x14ac:dyDescent="0.3">
      <c r="A183" s="146">
        <f t="shared" si="25"/>
        <v>179</v>
      </c>
      <c r="B183" s="56"/>
      <c r="C183" s="70"/>
      <c r="D183" s="57"/>
      <c r="E183" s="58"/>
      <c r="F183" s="59"/>
      <c r="G183" s="57"/>
      <c r="H183" s="57"/>
      <c r="I183" s="150" t="str">
        <f t="shared" ref="I183:I246" si="26">IF(B183="","",IF(E183="Hourly",F183*H183*"52",F183))</f>
        <v/>
      </c>
      <c r="J183" s="60"/>
      <c r="K183" s="150" t="str">
        <f t="shared" ref="K183:K246" si="27">IF(B183="","",J183*I183)</f>
        <v/>
      </c>
      <c r="L183" s="60"/>
      <c r="M183" s="150" t="str">
        <f t="shared" ref="M183:M246" si="28">IF(B183="","",I183*L183)</f>
        <v/>
      </c>
      <c r="N183" s="59"/>
      <c r="O183" s="59"/>
      <c r="P183" s="59"/>
      <c r="Q183" s="150" t="str">
        <f t="shared" ref="Q183:Q246" si="29">IF(B183="","",SUM(I183+K183+M183+N183+O183+P183))</f>
        <v/>
      </c>
      <c r="R183" s="61"/>
      <c r="S183" s="61"/>
      <c r="T183" s="61"/>
      <c r="U183" s="61"/>
      <c r="V183" s="158" t="str">
        <f t="shared" ref="V183:V246" si="30">IF(B183="","",(H183*52)-((R183+S183+T183+U183)*G183))</f>
        <v/>
      </c>
      <c r="W183" s="159" t="str">
        <f t="shared" si="24"/>
        <v/>
      </c>
      <c r="X183" s="88"/>
    </row>
    <row r="184" spans="1:24" x14ac:dyDescent="0.3">
      <c r="A184" s="146">
        <f t="shared" si="25"/>
        <v>180</v>
      </c>
      <c r="B184" s="56"/>
      <c r="C184" s="70"/>
      <c r="D184" s="57"/>
      <c r="E184" s="58"/>
      <c r="F184" s="59"/>
      <c r="G184" s="57"/>
      <c r="H184" s="57"/>
      <c r="I184" s="150" t="str">
        <f t="shared" si="26"/>
        <v/>
      </c>
      <c r="J184" s="60"/>
      <c r="K184" s="150" t="str">
        <f t="shared" si="27"/>
        <v/>
      </c>
      <c r="L184" s="60"/>
      <c r="M184" s="150" t="str">
        <f t="shared" si="28"/>
        <v/>
      </c>
      <c r="N184" s="59"/>
      <c r="O184" s="59"/>
      <c r="P184" s="59"/>
      <c r="Q184" s="150" t="str">
        <f t="shared" si="29"/>
        <v/>
      </c>
      <c r="R184" s="61"/>
      <c r="S184" s="61"/>
      <c r="T184" s="61"/>
      <c r="U184" s="61"/>
      <c r="V184" s="158" t="str">
        <f t="shared" si="30"/>
        <v/>
      </c>
      <c r="W184" s="159" t="str">
        <f t="shared" si="24"/>
        <v/>
      </c>
      <c r="X184" s="88"/>
    </row>
    <row r="185" spans="1:24" x14ac:dyDescent="0.3">
      <c r="A185" s="146">
        <f t="shared" si="25"/>
        <v>181</v>
      </c>
      <c r="B185" s="56"/>
      <c r="C185" s="70"/>
      <c r="D185" s="57"/>
      <c r="E185" s="58"/>
      <c r="F185" s="59"/>
      <c r="G185" s="57"/>
      <c r="H185" s="57"/>
      <c r="I185" s="150" t="str">
        <f t="shared" si="26"/>
        <v/>
      </c>
      <c r="J185" s="60"/>
      <c r="K185" s="150" t="str">
        <f t="shared" si="27"/>
        <v/>
      </c>
      <c r="L185" s="60"/>
      <c r="M185" s="150" t="str">
        <f t="shared" si="28"/>
        <v/>
      </c>
      <c r="N185" s="59"/>
      <c r="O185" s="59"/>
      <c r="P185" s="59"/>
      <c r="Q185" s="150" t="str">
        <f t="shared" si="29"/>
        <v/>
      </c>
      <c r="R185" s="61"/>
      <c r="S185" s="61"/>
      <c r="T185" s="61"/>
      <c r="U185" s="61"/>
      <c r="V185" s="158" t="str">
        <f t="shared" si="30"/>
        <v/>
      </c>
      <c r="W185" s="159" t="str">
        <f t="shared" si="24"/>
        <v/>
      </c>
      <c r="X185" s="88"/>
    </row>
    <row r="186" spans="1:24" x14ac:dyDescent="0.3">
      <c r="A186" s="146">
        <f t="shared" si="25"/>
        <v>182</v>
      </c>
      <c r="B186" s="56"/>
      <c r="C186" s="70"/>
      <c r="D186" s="57"/>
      <c r="E186" s="58"/>
      <c r="F186" s="59"/>
      <c r="G186" s="57"/>
      <c r="H186" s="57"/>
      <c r="I186" s="150" t="str">
        <f t="shared" si="26"/>
        <v/>
      </c>
      <c r="J186" s="60"/>
      <c r="K186" s="150" t="str">
        <f t="shared" si="27"/>
        <v/>
      </c>
      <c r="L186" s="60"/>
      <c r="M186" s="150" t="str">
        <f t="shared" si="28"/>
        <v/>
      </c>
      <c r="N186" s="59"/>
      <c r="O186" s="59"/>
      <c r="P186" s="59"/>
      <c r="Q186" s="150" t="str">
        <f t="shared" si="29"/>
        <v/>
      </c>
      <c r="R186" s="61"/>
      <c r="S186" s="61"/>
      <c r="T186" s="61"/>
      <c r="U186" s="61"/>
      <c r="V186" s="158" t="str">
        <f t="shared" si="30"/>
        <v/>
      </c>
      <c r="W186" s="159" t="str">
        <f t="shared" si="24"/>
        <v/>
      </c>
      <c r="X186" s="88"/>
    </row>
    <row r="187" spans="1:24" x14ac:dyDescent="0.3">
      <c r="A187" s="146">
        <f t="shared" si="25"/>
        <v>183</v>
      </c>
      <c r="B187" s="56"/>
      <c r="C187" s="70"/>
      <c r="D187" s="57"/>
      <c r="E187" s="58"/>
      <c r="F187" s="59"/>
      <c r="G187" s="57"/>
      <c r="H187" s="57"/>
      <c r="I187" s="150" t="str">
        <f t="shared" si="26"/>
        <v/>
      </c>
      <c r="J187" s="60"/>
      <c r="K187" s="150" t="str">
        <f t="shared" si="27"/>
        <v/>
      </c>
      <c r="L187" s="60"/>
      <c r="M187" s="150" t="str">
        <f t="shared" si="28"/>
        <v/>
      </c>
      <c r="N187" s="59"/>
      <c r="O187" s="59"/>
      <c r="P187" s="59"/>
      <c r="Q187" s="150" t="str">
        <f t="shared" si="29"/>
        <v/>
      </c>
      <c r="R187" s="61"/>
      <c r="S187" s="61"/>
      <c r="T187" s="61"/>
      <c r="U187" s="61"/>
      <c r="V187" s="158" t="str">
        <f t="shared" si="30"/>
        <v/>
      </c>
      <c r="W187" s="159" t="str">
        <f t="shared" si="24"/>
        <v/>
      </c>
      <c r="X187" s="88"/>
    </row>
    <row r="188" spans="1:24" x14ac:dyDescent="0.3">
      <c r="A188" s="146">
        <f t="shared" si="25"/>
        <v>184</v>
      </c>
      <c r="B188" s="56"/>
      <c r="C188" s="70"/>
      <c r="D188" s="57"/>
      <c r="E188" s="58"/>
      <c r="F188" s="59"/>
      <c r="G188" s="57"/>
      <c r="H188" s="57"/>
      <c r="I188" s="150" t="str">
        <f t="shared" si="26"/>
        <v/>
      </c>
      <c r="J188" s="60"/>
      <c r="K188" s="150" t="str">
        <f t="shared" si="27"/>
        <v/>
      </c>
      <c r="L188" s="60"/>
      <c r="M188" s="150" t="str">
        <f t="shared" si="28"/>
        <v/>
      </c>
      <c r="N188" s="59"/>
      <c r="O188" s="59"/>
      <c r="P188" s="59"/>
      <c r="Q188" s="150" t="str">
        <f t="shared" si="29"/>
        <v/>
      </c>
      <c r="R188" s="61"/>
      <c r="S188" s="61"/>
      <c r="T188" s="61"/>
      <c r="U188" s="61"/>
      <c r="V188" s="158" t="str">
        <f t="shared" si="30"/>
        <v/>
      </c>
      <c r="W188" s="159" t="str">
        <f t="shared" si="24"/>
        <v/>
      </c>
      <c r="X188" s="88"/>
    </row>
    <row r="189" spans="1:24" x14ac:dyDescent="0.3">
      <c r="A189" s="146">
        <f t="shared" si="25"/>
        <v>185</v>
      </c>
      <c r="B189" s="56"/>
      <c r="C189" s="70"/>
      <c r="D189" s="57"/>
      <c r="E189" s="58"/>
      <c r="F189" s="59"/>
      <c r="G189" s="57"/>
      <c r="H189" s="57"/>
      <c r="I189" s="150" t="str">
        <f t="shared" si="26"/>
        <v/>
      </c>
      <c r="J189" s="60"/>
      <c r="K189" s="150" t="str">
        <f t="shared" si="27"/>
        <v/>
      </c>
      <c r="L189" s="60"/>
      <c r="M189" s="150" t="str">
        <f t="shared" si="28"/>
        <v/>
      </c>
      <c r="N189" s="59"/>
      <c r="O189" s="59"/>
      <c r="P189" s="59"/>
      <c r="Q189" s="150" t="str">
        <f t="shared" si="29"/>
        <v/>
      </c>
      <c r="R189" s="61"/>
      <c r="S189" s="61"/>
      <c r="T189" s="61"/>
      <c r="U189" s="61"/>
      <c r="V189" s="158" t="str">
        <f t="shared" si="30"/>
        <v/>
      </c>
      <c r="W189" s="159" t="str">
        <f t="shared" si="24"/>
        <v/>
      </c>
      <c r="X189" s="88"/>
    </row>
    <row r="190" spans="1:24" x14ac:dyDescent="0.3">
      <c r="A190" s="146">
        <f t="shared" si="25"/>
        <v>186</v>
      </c>
      <c r="B190" s="56"/>
      <c r="C190" s="70"/>
      <c r="D190" s="57"/>
      <c r="E190" s="58"/>
      <c r="F190" s="59"/>
      <c r="G190" s="57"/>
      <c r="H190" s="57"/>
      <c r="I190" s="150" t="str">
        <f t="shared" si="26"/>
        <v/>
      </c>
      <c r="J190" s="60"/>
      <c r="K190" s="150" t="str">
        <f t="shared" si="27"/>
        <v/>
      </c>
      <c r="L190" s="60"/>
      <c r="M190" s="150" t="str">
        <f t="shared" si="28"/>
        <v/>
      </c>
      <c r="N190" s="59"/>
      <c r="O190" s="59"/>
      <c r="P190" s="59"/>
      <c r="Q190" s="150" t="str">
        <f t="shared" si="29"/>
        <v/>
      </c>
      <c r="R190" s="61"/>
      <c r="S190" s="61"/>
      <c r="T190" s="61"/>
      <c r="U190" s="61"/>
      <c r="V190" s="158" t="str">
        <f t="shared" si="30"/>
        <v/>
      </c>
      <c r="W190" s="159" t="str">
        <f t="shared" si="24"/>
        <v/>
      </c>
      <c r="X190" s="88"/>
    </row>
    <row r="191" spans="1:24" x14ac:dyDescent="0.3">
      <c r="A191" s="146">
        <f t="shared" si="25"/>
        <v>187</v>
      </c>
      <c r="B191" s="56"/>
      <c r="C191" s="70"/>
      <c r="D191" s="57"/>
      <c r="E191" s="58"/>
      <c r="F191" s="59"/>
      <c r="G191" s="57"/>
      <c r="H191" s="57"/>
      <c r="I191" s="150" t="str">
        <f t="shared" si="26"/>
        <v/>
      </c>
      <c r="J191" s="60"/>
      <c r="K191" s="150" t="str">
        <f t="shared" si="27"/>
        <v/>
      </c>
      <c r="L191" s="60"/>
      <c r="M191" s="150" t="str">
        <f t="shared" si="28"/>
        <v/>
      </c>
      <c r="N191" s="59"/>
      <c r="O191" s="59"/>
      <c r="P191" s="59"/>
      <c r="Q191" s="150" t="str">
        <f t="shared" si="29"/>
        <v/>
      </c>
      <c r="R191" s="61"/>
      <c r="S191" s="61"/>
      <c r="T191" s="61"/>
      <c r="U191" s="61"/>
      <c r="V191" s="158" t="str">
        <f t="shared" si="30"/>
        <v/>
      </c>
      <c r="W191" s="159" t="str">
        <f t="shared" si="24"/>
        <v/>
      </c>
      <c r="X191" s="88"/>
    </row>
    <row r="192" spans="1:24" x14ac:dyDescent="0.3">
      <c r="A192" s="146">
        <f t="shared" si="25"/>
        <v>188</v>
      </c>
      <c r="B192" s="56"/>
      <c r="C192" s="70"/>
      <c r="D192" s="57"/>
      <c r="E192" s="58"/>
      <c r="F192" s="59"/>
      <c r="G192" s="57"/>
      <c r="H192" s="57"/>
      <c r="I192" s="150" t="str">
        <f t="shared" si="26"/>
        <v/>
      </c>
      <c r="J192" s="60"/>
      <c r="K192" s="150" t="str">
        <f t="shared" si="27"/>
        <v/>
      </c>
      <c r="L192" s="60"/>
      <c r="M192" s="150" t="str">
        <f t="shared" si="28"/>
        <v/>
      </c>
      <c r="N192" s="59"/>
      <c r="O192" s="59"/>
      <c r="P192" s="59"/>
      <c r="Q192" s="150" t="str">
        <f t="shared" si="29"/>
        <v/>
      </c>
      <c r="R192" s="61"/>
      <c r="S192" s="61"/>
      <c r="T192" s="61"/>
      <c r="U192" s="61"/>
      <c r="V192" s="158" t="str">
        <f t="shared" si="30"/>
        <v/>
      </c>
      <c r="W192" s="159" t="str">
        <f t="shared" si="24"/>
        <v/>
      </c>
      <c r="X192" s="88"/>
    </row>
    <row r="193" spans="1:24" x14ac:dyDescent="0.3">
      <c r="A193" s="146">
        <f t="shared" si="25"/>
        <v>189</v>
      </c>
      <c r="B193" s="56"/>
      <c r="C193" s="70"/>
      <c r="D193" s="57"/>
      <c r="E193" s="58"/>
      <c r="F193" s="59"/>
      <c r="G193" s="57"/>
      <c r="H193" s="57"/>
      <c r="I193" s="150" t="str">
        <f t="shared" si="26"/>
        <v/>
      </c>
      <c r="J193" s="60"/>
      <c r="K193" s="150" t="str">
        <f t="shared" si="27"/>
        <v/>
      </c>
      <c r="L193" s="60"/>
      <c r="M193" s="150" t="str">
        <f t="shared" si="28"/>
        <v/>
      </c>
      <c r="N193" s="59"/>
      <c r="O193" s="59"/>
      <c r="P193" s="59"/>
      <c r="Q193" s="150" t="str">
        <f t="shared" si="29"/>
        <v/>
      </c>
      <c r="R193" s="61"/>
      <c r="S193" s="61"/>
      <c r="T193" s="61"/>
      <c r="U193" s="61"/>
      <c r="V193" s="158" t="str">
        <f t="shared" si="30"/>
        <v/>
      </c>
      <c r="W193" s="159" t="str">
        <f t="shared" si="24"/>
        <v/>
      </c>
      <c r="X193" s="88"/>
    </row>
    <row r="194" spans="1:24" x14ac:dyDescent="0.3">
      <c r="A194" s="146">
        <f t="shared" si="25"/>
        <v>190</v>
      </c>
      <c r="B194" s="56"/>
      <c r="C194" s="70"/>
      <c r="D194" s="57"/>
      <c r="E194" s="58"/>
      <c r="F194" s="59"/>
      <c r="G194" s="57"/>
      <c r="H194" s="57"/>
      <c r="I194" s="150" t="str">
        <f t="shared" si="26"/>
        <v/>
      </c>
      <c r="J194" s="60"/>
      <c r="K194" s="150" t="str">
        <f t="shared" si="27"/>
        <v/>
      </c>
      <c r="L194" s="60"/>
      <c r="M194" s="150" t="str">
        <f t="shared" si="28"/>
        <v/>
      </c>
      <c r="N194" s="59"/>
      <c r="O194" s="59"/>
      <c r="P194" s="59"/>
      <c r="Q194" s="150" t="str">
        <f t="shared" si="29"/>
        <v/>
      </c>
      <c r="R194" s="61"/>
      <c r="S194" s="61"/>
      <c r="T194" s="61"/>
      <c r="U194" s="61"/>
      <c r="V194" s="158" t="str">
        <f t="shared" si="30"/>
        <v/>
      </c>
      <c r="W194" s="159" t="str">
        <f t="shared" si="24"/>
        <v/>
      </c>
      <c r="X194" s="88"/>
    </row>
    <row r="195" spans="1:24" x14ac:dyDescent="0.3">
      <c r="A195" s="146">
        <f t="shared" si="25"/>
        <v>191</v>
      </c>
      <c r="B195" s="56"/>
      <c r="C195" s="70"/>
      <c r="D195" s="57"/>
      <c r="E195" s="58"/>
      <c r="F195" s="59"/>
      <c r="G195" s="57"/>
      <c r="H195" s="57"/>
      <c r="I195" s="150" t="str">
        <f t="shared" si="26"/>
        <v/>
      </c>
      <c r="J195" s="60"/>
      <c r="K195" s="150" t="str">
        <f t="shared" si="27"/>
        <v/>
      </c>
      <c r="L195" s="60"/>
      <c r="M195" s="150" t="str">
        <f t="shared" si="28"/>
        <v/>
      </c>
      <c r="N195" s="59"/>
      <c r="O195" s="59"/>
      <c r="P195" s="59"/>
      <c r="Q195" s="150" t="str">
        <f t="shared" si="29"/>
        <v/>
      </c>
      <c r="R195" s="61"/>
      <c r="S195" s="61"/>
      <c r="T195" s="61"/>
      <c r="U195" s="61"/>
      <c r="V195" s="158" t="str">
        <f t="shared" si="30"/>
        <v/>
      </c>
      <c r="W195" s="159" t="str">
        <f t="shared" si="24"/>
        <v/>
      </c>
      <c r="X195" s="88"/>
    </row>
    <row r="196" spans="1:24" x14ac:dyDescent="0.3">
      <c r="A196" s="146">
        <f t="shared" si="25"/>
        <v>192</v>
      </c>
      <c r="B196" s="56"/>
      <c r="C196" s="70"/>
      <c r="D196" s="57"/>
      <c r="E196" s="58"/>
      <c r="F196" s="59"/>
      <c r="G196" s="57"/>
      <c r="H196" s="57"/>
      <c r="I196" s="150" t="str">
        <f t="shared" si="26"/>
        <v/>
      </c>
      <c r="J196" s="60"/>
      <c r="K196" s="150" t="str">
        <f t="shared" si="27"/>
        <v/>
      </c>
      <c r="L196" s="60"/>
      <c r="M196" s="150" t="str">
        <f t="shared" si="28"/>
        <v/>
      </c>
      <c r="N196" s="59"/>
      <c r="O196" s="59"/>
      <c r="P196" s="59"/>
      <c r="Q196" s="150" t="str">
        <f t="shared" si="29"/>
        <v/>
      </c>
      <c r="R196" s="61"/>
      <c r="S196" s="61"/>
      <c r="T196" s="61"/>
      <c r="U196" s="61"/>
      <c r="V196" s="158" t="str">
        <f t="shared" si="30"/>
        <v/>
      </c>
      <c r="W196" s="159" t="str">
        <f t="shared" si="24"/>
        <v/>
      </c>
      <c r="X196" s="88"/>
    </row>
    <row r="197" spans="1:24" x14ac:dyDescent="0.3">
      <c r="A197" s="146">
        <f t="shared" si="25"/>
        <v>193</v>
      </c>
      <c r="B197" s="56"/>
      <c r="C197" s="70"/>
      <c r="D197" s="57"/>
      <c r="E197" s="58"/>
      <c r="F197" s="59"/>
      <c r="G197" s="57"/>
      <c r="H197" s="57"/>
      <c r="I197" s="150" t="str">
        <f t="shared" si="26"/>
        <v/>
      </c>
      <c r="J197" s="60"/>
      <c r="K197" s="150" t="str">
        <f t="shared" si="27"/>
        <v/>
      </c>
      <c r="L197" s="60"/>
      <c r="M197" s="150" t="str">
        <f t="shared" si="28"/>
        <v/>
      </c>
      <c r="N197" s="59"/>
      <c r="O197" s="59"/>
      <c r="P197" s="59"/>
      <c r="Q197" s="150" t="str">
        <f t="shared" si="29"/>
        <v/>
      </c>
      <c r="R197" s="61"/>
      <c r="S197" s="61"/>
      <c r="T197" s="61"/>
      <c r="U197" s="61"/>
      <c r="V197" s="158" t="str">
        <f t="shared" si="30"/>
        <v/>
      </c>
      <c r="W197" s="159" t="str">
        <f t="shared" si="24"/>
        <v/>
      </c>
      <c r="X197" s="88"/>
    </row>
    <row r="198" spans="1:24" x14ac:dyDescent="0.3">
      <c r="A198" s="146">
        <f t="shared" si="25"/>
        <v>194</v>
      </c>
      <c r="B198" s="56"/>
      <c r="C198" s="70"/>
      <c r="D198" s="57"/>
      <c r="E198" s="58"/>
      <c r="F198" s="59"/>
      <c r="G198" s="57"/>
      <c r="H198" s="57"/>
      <c r="I198" s="150" t="str">
        <f t="shared" si="26"/>
        <v/>
      </c>
      <c r="J198" s="60"/>
      <c r="K198" s="150" t="str">
        <f t="shared" si="27"/>
        <v/>
      </c>
      <c r="L198" s="60"/>
      <c r="M198" s="150" t="str">
        <f t="shared" si="28"/>
        <v/>
      </c>
      <c r="N198" s="59"/>
      <c r="O198" s="59"/>
      <c r="P198" s="59"/>
      <c r="Q198" s="150" t="str">
        <f t="shared" si="29"/>
        <v/>
      </c>
      <c r="R198" s="61"/>
      <c r="S198" s="61"/>
      <c r="T198" s="61"/>
      <c r="U198" s="61"/>
      <c r="V198" s="158" t="str">
        <f t="shared" si="30"/>
        <v/>
      </c>
      <c r="W198" s="159" t="str">
        <f t="shared" ref="W198:W261" si="31">IF(B198="","",ROUND(Q198/V198,2))</f>
        <v/>
      </c>
      <c r="X198" s="88"/>
    </row>
    <row r="199" spans="1:24" x14ac:dyDescent="0.3">
      <c r="A199" s="146">
        <f t="shared" ref="A199:A262" si="32">A198+1</f>
        <v>195</v>
      </c>
      <c r="B199" s="56"/>
      <c r="C199" s="70"/>
      <c r="D199" s="57"/>
      <c r="E199" s="58"/>
      <c r="F199" s="59"/>
      <c r="G199" s="57"/>
      <c r="H199" s="57"/>
      <c r="I199" s="150" t="str">
        <f t="shared" si="26"/>
        <v/>
      </c>
      <c r="J199" s="60"/>
      <c r="K199" s="150" t="str">
        <f t="shared" si="27"/>
        <v/>
      </c>
      <c r="L199" s="60"/>
      <c r="M199" s="150" t="str">
        <f t="shared" si="28"/>
        <v/>
      </c>
      <c r="N199" s="59"/>
      <c r="O199" s="59"/>
      <c r="P199" s="59"/>
      <c r="Q199" s="150" t="str">
        <f t="shared" si="29"/>
        <v/>
      </c>
      <c r="R199" s="61"/>
      <c r="S199" s="61"/>
      <c r="T199" s="61"/>
      <c r="U199" s="61"/>
      <c r="V199" s="158" t="str">
        <f t="shared" si="30"/>
        <v/>
      </c>
      <c r="W199" s="159" t="str">
        <f t="shared" si="31"/>
        <v/>
      </c>
      <c r="X199" s="88"/>
    </row>
    <row r="200" spans="1:24" x14ac:dyDescent="0.3">
      <c r="A200" s="146">
        <f t="shared" si="32"/>
        <v>196</v>
      </c>
      <c r="B200" s="56"/>
      <c r="C200" s="70"/>
      <c r="D200" s="57"/>
      <c r="E200" s="58"/>
      <c r="F200" s="59"/>
      <c r="G200" s="57"/>
      <c r="H200" s="57"/>
      <c r="I200" s="150" t="str">
        <f t="shared" si="26"/>
        <v/>
      </c>
      <c r="J200" s="60"/>
      <c r="K200" s="150" t="str">
        <f t="shared" si="27"/>
        <v/>
      </c>
      <c r="L200" s="60"/>
      <c r="M200" s="150" t="str">
        <f t="shared" si="28"/>
        <v/>
      </c>
      <c r="N200" s="59"/>
      <c r="O200" s="59"/>
      <c r="P200" s="59"/>
      <c r="Q200" s="150" t="str">
        <f t="shared" si="29"/>
        <v/>
      </c>
      <c r="R200" s="61"/>
      <c r="S200" s="61"/>
      <c r="T200" s="61"/>
      <c r="U200" s="61"/>
      <c r="V200" s="158" t="str">
        <f t="shared" si="30"/>
        <v/>
      </c>
      <c r="W200" s="159" t="str">
        <f t="shared" si="31"/>
        <v/>
      </c>
      <c r="X200" s="88"/>
    </row>
    <row r="201" spans="1:24" x14ac:dyDescent="0.3">
      <c r="A201" s="146">
        <f t="shared" si="32"/>
        <v>197</v>
      </c>
      <c r="B201" s="56"/>
      <c r="C201" s="70"/>
      <c r="D201" s="57"/>
      <c r="E201" s="58"/>
      <c r="F201" s="59"/>
      <c r="G201" s="57"/>
      <c r="H201" s="57"/>
      <c r="I201" s="150" t="str">
        <f t="shared" si="26"/>
        <v/>
      </c>
      <c r="J201" s="60"/>
      <c r="K201" s="150" t="str">
        <f t="shared" si="27"/>
        <v/>
      </c>
      <c r="L201" s="60"/>
      <c r="M201" s="150" t="str">
        <f t="shared" si="28"/>
        <v/>
      </c>
      <c r="N201" s="59"/>
      <c r="O201" s="59"/>
      <c r="P201" s="59"/>
      <c r="Q201" s="150" t="str">
        <f t="shared" si="29"/>
        <v/>
      </c>
      <c r="R201" s="61"/>
      <c r="S201" s="61"/>
      <c r="T201" s="61"/>
      <c r="U201" s="61"/>
      <c r="V201" s="158" t="str">
        <f t="shared" si="30"/>
        <v/>
      </c>
      <c r="W201" s="159" t="str">
        <f t="shared" si="31"/>
        <v/>
      </c>
      <c r="X201" s="88"/>
    </row>
    <row r="202" spans="1:24" x14ac:dyDescent="0.3">
      <c r="A202" s="146">
        <f t="shared" si="32"/>
        <v>198</v>
      </c>
      <c r="B202" s="56"/>
      <c r="C202" s="70"/>
      <c r="D202" s="57"/>
      <c r="E202" s="58"/>
      <c r="F202" s="59"/>
      <c r="G202" s="57"/>
      <c r="H202" s="57"/>
      <c r="I202" s="150" t="str">
        <f t="shared" si="26"/>
        <v/>
      </c>
      <c r="J202" s="60"/>
      <c r="K202" s="150" t="str">
        <f t="shared" si="27"/>
        <v/>
      </c>
      <c r="L202" s="60"/>
      <c r="M202" s="150" t="str">
        <f t="shared" si="28"/>
        <v/>
      </c>
      <c r="N202" s="59"/>
      <c r="O202" s="59"/>
      <c r="P202" s="59"/>
      <c r="Q202" s="150" t="str">
        <f t="shared" si="29"/>
        <v/>
      </c>
      <c r="R202" s="61"/>
      <c r="S202" s="61"/>
      <c r="T202" s="61"/>
      <c r="U202" s="61"/>
      <c r="V202" s="158" t="str">
        <f t="shared" si="30"/>
        <v/>
      </c>
      <c r="W202" s="159" t="str">
        <f t="shared" si="31"/>
        <v/>
      </c>
      <c r="X202" s="88"/>
    </row>
    <row r="203" spans="1:24" x14ac:dyDescent="0.3">
      <c r="A203" s="146">
        <f t="shared" si="32"/>
        <v>199</v>
      </c>
      <c r="B203" s="56"/>
      <c r="C203" s="70"/>
      <c r="D203" s="57"/>
      <c r="E203" s="58"/>
      <c r="F203" s="59"/>
      <c r="G203" s="57"/>
      <c r="H203" s="57"/>
      <c r="I203" s="150" t="str">
        <f t="shared" si="26"/>
        <v/>
      </c>
      <c r="J203" s="60"/>
      <c r="K203" s="150" t="str">
        <f t="shared" si="27"/>
        <v/>
      </c>
      <c r="L203" s="60"/>
      <c r="M203" s="150" t="str">
        <f t="shared" si="28"/>
        <v/>
      </c>
      <c r="N203" s="59"/>
      <c r="O203" s="59"/>
      <c r="P203" s="59"/>
      <c r="Q203" s="150" t="str">
        <f t="shared" si="29"/>
        <v/>
      </c>
      <c r="R203" s="61"/>
      <c r="S203" s="61"/>
      <c r="T203" s="61"/>
      <c r="U203" s="61"/>
      <c r="V203" s="158" t="str">
        <f t="shared" si="30"/>
        <v/>
      </c>
      <c r="W203" s="159" t="str">
        <f t="shared" si="31"/>
        <v/>
      </c>
      <c r="X203" s="88"/>
    </row>
    <row r="204" spans="1:24" x14ac:dyDescent="0.3">
      <c r="A204" s="146">
        <f t="shared" si="32"/>
        <v>200</v>
      </c>
      <c r="B204" s="56"/>
      <c r="C204" s="70"/>
      <c r="D204" s="57"/>
      <c r="E204" s="58"/>
      <c r="F204" s="59"/>
      <c r="G204" s="57"/>
      <c r="H204" s="57"/>
      <c r="I204" s="150" t="str">
        <f t="shared" si="26"/>
        <v/>
      </c>
      <c r="J204" s="60"/>
      <c r="K204" s="150" t="str">
        <f t="shared" si="27"/>
        <v/>
      </c>
      <c r="L204" s="60"/>
      <c r="M204" s="150" t="str">
        <f t="shared" si="28"/>
        <v/>
      </c>
      <c r="N204" s="59"/>
      <c r="O204" s="59"/>
      <c r="P204" s="59"/>
      <c r="Q204" s="150" t="str">
        <f t="shared" si="29"/>
        <v/>
      </c>
      <c r="R204" s="61"/>
      <c r="S204" s="61"/>
      <c r="T204" s="61"/>
      <c r="U204" s="61"/>
      <c r="V204" s="158" t="str">
        <f t="shared" si="30"/>
        <v/>
      </c>
      <c r="W204" s="159" t="str">
        <f t="shared" si="31"/>
        <v/>
      </c>
      <c r="X204" s="88"/>
    </row>
    <row r="205" spans="1:24" x14ac:dyDescent="0.3">
      <c r="A205" s="146">
        <f t="shared" si="32"/>
        <v>201</v>
      </c>
      <c r="B205" s="56"/>
      <c r="C205" s="70"/>
      <c r="D205" s="57"/>
      <c r="E205" s="58"/>
      <c r="F205" s="59"/>
      <c r="G205" s="57"/>
      <c r="H205" s="57"/>
      <c r="I205" s="150" t="str">
        <f t="shared" si="26"/>
        <v/>
      </c>
      <c r="J205" s="60"/>
      <c r="K205" s="150" t="str">
        <f t="shared" si="27"/>
        <v/>
      </c>
      <c r="L205" s="60"/>
      <c r="M205" s="150" t="str">
        <f t="shared" si="28"/>
        <v/>
      </c>
      <c r="N205" s="59"/>
      <c r="O205" s="59"/>
      <c r="P205" s="59"/>
      <c r="Q205" s="150" t="str">
        <f t="shared" si="29"/>
        <v/>
      </c>
      <c r="R205" s="61"/>
      <c r="S205" s="61"/>
      <c r="T205" s="61"/>
      <c r="U205" s="61"/>
      <c r="V205" s="158" t="str">
        <f t="shared" si="30"/>
        <v/>
      </c>
      <c r="W205" s="159" t="str">
        <f t="shared" si="31"/>
        <v/>
      </c>
      <c r="X205" s="88"/>
    </row>
    <row r="206" spans="1:24" x14ac:dyDescent="0.3">
      <c r="A206" s="146">
        <f t="shared" si="32"/>
        <v>202</v>
      </c>
      <c r="B206" s="56"/>
      <c r="C206" s="70"/>
      <c r="D206" s="57"/>
      <c r="E206" s="58"/>
      <c r="F206" s="59"/>
      <c r="G206" s="57"/>
      <c r="H206" s="57"/>
      <c r="I206" s="150" t="str">
        <f t="shared" si="26"/>
        <v/>
      </c>
      <c r="J206" s="60"/>
      <c r="K206" s="150" t="str">
        <f t="shared" si="27"/>
        <v/>
      </c>
      <c r="L206" s="60"/>
      <c r="M206" s="150" t="str">
        <f t="shared" si="28"/>
        <v/>
      </c>
      <c r="N206" s="59"/>
      <c r="O206" s="59"/>
      <c r="P206" s="59"/>
      <c r="Q206" s="150" t="str">
        <f t="shared" si="29"/>
        <v/>
      </c>
      <c r="R206" s="61"/>
      <c r="S206" s="61"/>
      <c r="T206" s="61"/>
      <c r="U206" s="61"/>
      <c r="V206" s="158" t="str">
        <f t="shared" si="30"/>
        <v/>
      </c>
      <c r="W206" s="159" t="str">
        <f t="shared" si="31"/>
        <v/>
      </c>
      <c r="X206" s="88"/>
    </row>
    <row r="207" spans="1:24" x14ac:dyDescent="0.3">
      <c r="A207" s="146">
        <f t="shared" si="32"/>
        <v>203</v>
      </c>
      <c r="B207" s="56"/>
      <c r="C207" s="70"/>
      <c r="D207" s="57"/>
      <c r="E207" s="58"/>
      <c r="F207" s="59"/>
      <c r="G207" s="57"/>
      <c r="H207" s="57"/>
      <c r="I207" s="150" t="str">
        <f t="shared" si="26"/>
        <v/>
      </c>
      <c r="J207" s="60"/>
      <c r="K207" s="150" t="str">
        <f t="shared" si="27"/>
        <v/>
      </c>
      <c r="L207" s="60"/>
      <c r="M207" s="150" t="str">
        <f t="shared" si="28"/>
        <v/>
      </c>
      <c r="N207" s="59"/>
      <c r="O207" s="59"/>
      <c r="P207" s="59"/>
      <c r="Q207" s="150" t="str">
        <f t="shared" si="29"/>
        <v/>
      </c>
      <c r="R207" s="61"/>
      <c r="S207" s="61"/>
      <c r="T207" s="61"/>
      <c r="U207" s="61"/>
      <c r="V207" s="158" t="str">
        <f t="shared" si="30"/>
        <v/>
      </c>
      <c r="W207" s="159" t="str">
        <f t="shared" si="31"/>
        <v/>
      </c>
      <c r="X207" s="88"/>
    </row>
    <row r="208" spans="1:24" x14ac:dyDescent="0.3">
      <c r="A208" s="146">
        <f t="shared" si="32"/>
        <v>204</v>
      </c>
      <c r="B208" s="56"/>
      <c r="C208" s="70"/>
      <c r="D208" s="57"/>
      <c r="E208" s="58"/>
      <c r="F208" s="59"/>
      <c r="G208" s="57"/>
      <c r="H208" s="57"/>
      <c r="I208" s="150" t="str">
        <f t="shared" si="26"/>
        <v/>
      </c>
      <c r="J208" s="60"/>
      <c r="K208" s="150" t="str">
        <f t="shared" si="27"/>
        <v/>
      </c>
      <c r="L208" s="60"/>
      <c r="M208" s="150" t="str">
        <f t="shared" si="28"/>
        <v/>
      </c>
      <c r="N208" s="59"/>
      <c r="O208" s="59"/>
      <c r="P208" s="59"/>
      <c r="Q208" s="150" t="str">
        <f t="shared" si="29"/>
        <v/>
      </c>
      <c r="R208" s="61"/>
      <c r="S208" s="61"/>
      <c r="T208" s="61"/>
      <c r="U208" s="61"/>
      <c r="V208" s="158" t="str">
        <f t="shared" si="30"/>
        <v/>
      </c>
      <c r="W208" s="159" t="str">
        <f t="shared" si="31"/>
        <v/>
      </c>
      <c r="X208" s="88"/>
    </row>
    <row r="209" spans="1:24" x14ac:dyDescent="0.3">
      <c r="A209" s="146">
        <f t="shared" si="32"/>
        <v>205</v>
      </c>
      <c r="B209" s="56"/>
      <c r="C209" s="70"/>
      <c r="D209" s="57"/>
      <c r="E209" s="58"/>
      <c r="F209" s="59"/>
      <c r="G209" s="57"/>
      <c r="H209" s="57"/>
      <c r="I209" s="150" t="str">
        <f t="shared" si="26"/>
        <v/>
      </c>
      <c r="J209" s="60"/>
      <c r="K209" s="150" t="str">
        <f t="shared" si="27"/>
        <v/>
      </c>
      <c r="L209" s="60"/>
      <c r="M209" s="150" t="str">
        <f t="shared" si="28"/>
        <v/>
      </c>
      <c r="N209" s="59"/>
      <c r="O209" s="59"/>
      <c r="P209" s="59"/>
      <c r="Q209" s="150" t="str">
        <f t="shared" si="29"/>
        <v/>
      </c>
      <c r="R209" s="61"/>
      <c r="S209" s="61"/>
      <c r="T209" s="61"/>
      <c r="U209" s="61"/>
      <c r="V209" s="158" t="str">
        <f t="shared" si="30"/>
        <v/>
      </c>
      <c r="W209" s="159" t="str">
        <f t="shared" si="31"/>
        <v/>
      </c>
      <c r="X209" s="88"/>
    </row>
    <row r="210" spans="1:24" x14ac:dyDescent="0.3">
      <c r="A210" s="146">
        <f t="shared" si="32"/>
        <v>206</v>
      </c>
      <c r="B210" s="56"/>
      <c r="C210" s="70"/>
      <c r="D210" s="57"/>
      <c r="E210" s="58"/>
      <c r="F210" s="59"/>
      <c r="G210" s="57"/>
      <c r="H210" s="57"/>
      <c r="I210" s="150" t="str">
        <f t="shared" si="26"/>
        <v/>
      </c>
      <c r="J210" s="60"/>
      <c r="K210" s="150" t="str">
        <f t="shared" si="27"/>
        <v/>
      </c>
      <c r="L210" s="60"/>
      <c r="M210" s="150" t="str">
        <f t="shared" si="28"/>
        <v/>
      </c>
      <c r="N210" s="59"/>
      <c r="O210" s="59"/>
      <c r="P210" s="59"/>
      <c r="Q210" s="150" t="str">
        <f t="shared" si="29"/>
        <v/>
      </c>
      <c r="R210" s="61"/>
      <c r="S210" s="61"/>
      <c r="T210" s="61"/>
      <c r="U210" s="61"/>
      <c r="V210" s="158" t="str">
        <f t="shared" si="30"/>
        <v/>
      </c>
      <c r="W210" s="159" t="str">
        <f t="shared" si="31"/>
        <v/>
      </c>
      <c r="X210" s="88"/>
    </row>
    <row r="211" spans="1:24" x14ac:dyDescent="0.3">
      <c r="A211" s="146">
        <f t="shared" si="32"/>
        <v>207</v>
      </c>
      <c r="B211" s="56"/>
      <c r="C211" s="70"/>
      <c r="D211" s="57"/>
      <c r="E211" s="58"/>
      <c r="F211" s="59"/>
      <c r="G211" s="57"/>
      <c r="H211" s="57"/>
      <c r="I211" s="150" t="str">
        <f t="shared" si="26"/>
        <v/>
      </c>
      <c r="J211" s="60"/>
      <c r="K211" s="150" t="str">
        <f t="shared" si="27"/>
        <v/>
      </c>
      <c r="L211" s="60"/>
      <c r="M211" s="150" t="str">
        <f t="shared" si="28"/>
        <v/>
      </c>
      <c r="N211" s="59"/>
      <c r="O211" s="59"/>
      <c r="P211" s="59"/>
      <c r="Q211" s="150" t="str">
        <f t="shared" si="29"/>
        <v/>
      </c>
      <c r="R211" s="61"/>
      <c r="S211" s="61"/>
      <c r="T211" s="61"/>
      <c r="U211" s="61"/>
      <c r="V211" s="158" t="str">
        <f t="shared" si="30"/>
        <v/>
      </c>
      <c r="W211" s="159" t="str">
        <f t="shared" si="31"/>
        <v/>
      </c>
      <c r="X211" s="88"/>
    </row>
    <row r="212" spans="1:24" x14ac:dyDescent="0.3">
      <c r="A212" s="146">
        <f t="shared" si="32"/>
        <v>208</v>
      </c>
      <c r="B212" s="56"/>
      <c r="C212" s="70"/>
      <c r="D212" s="57"/>
      <c r="E212" s="58"/>
      <c r="F212" s="59"/>
      <c r="G212" s="57"/>
      <c r="H212" s="57"/>
      <c r="I212" s="150" t="str">
        <f t="shared" si="26"/>
        <v/>
      </c>
      <c r="J212" s="60"/>
      <c r="K212" s="150" t="str">
        <f t="shared" si="27"/>
        <v/>
      </c>
      <c r="L212" s="60"/>
      <c r="M212" s="150" t="str">
        <f t="shared" si="28"/>
        <v/>
      </c>
      <c r="N212" s="59"/>
      <c r="O212" s="59"/>
      <c r="P212" s="59"/>
      <c r="Q212" s="150" t="str">
        <f t="shared" si="29"/>
        <v/>
      </c>
      <c r="R212" s="61"/>
      <c r="S212" s="61"/>
      <c r="T212" s="61"/>
      <c r="U212" s="61"/>
      <c r="V212" s="158" t="str">
        <f t="shared" si="30"/>
        <v/>
      </c>
      <c r="W212" s="159" t="str">
        <f t="shared" si="31"/>
        <v/>
      </c>
      <c r="X212" s="88"/>
    </row>
    <row r="213" spans="1:24" x14ac:dyDescent="0.3">
      <c r="A213" s="146">
        <f t="shared" si="32"/>
        <v>209</v>
      </c>
      <c r="B213" s="56"/>
      <c r="C213" s="70"/>
      <c r="D213" s="57"/>
      <c r="E213" s="58"/>
      <c r="F213" s="59"/>
      <c r="G213" s="57"/>
      <c r="H213" s="57"/>
      <c r="I213" s="150" t="str">
        <f t="shared" si="26"/>
        <v/>
      </c>
      <c r="J213" s="60"/>
      <c r="K213" s="150" t="str">
        <f t="shared" si="27"/>
        <v/>
      </c>
      <c r="L213" s="60"/>
      <c r="M213" s="150" t="str">
        <f t="shared" si="28"/>
        <v/>
      </c>
      <c r="N213" s="59"/>
      <c r="O213" s="59"/>
      <c r="P213" s="59"/>
      <c r="Q213" s="150" t="str">
        <f t="shared" si="29"/>
        <v/>
      </c>
      <c r="R213" s="61"/>
      <c r="S213" s="61"/>
      <c r="T213" s="61"/>
      <c r="U213" s="61"/>
      <c r="V213" s="158" t="str">
        <f t="shared" si="30"/>
        <v/>
      </c>
      <c r="W213" s="159" t="str">
        <f t="shared" si="31"/>
        <v/>
      </c>
      <c r="X213" s="88"/>
    </row>
    <row r="214" spans="1:24" x14ac:dyDescent="0.3">
      <c r="A214" s="146">
        <f t="shared" si="32"/>
        <v>210</v>
      </c>
      <c r="B214" s="56"/>
      <c r="C214" s="70"/>
      <c r="D214" s="57"/>
      <c r="E214" s="58"/>
      <c r="F214" s="59"/>
      <c r="G214" s="57"/>
      <c r="H214" s="57"/>
      <c r="I214" s="150" t="str">
        <f t="shared" si="26"/>
        <v/>
      </c>
      <c r="J214" s="60"/>
      <c r="K214" s="150" t="str">
        <f t="shared" si="27"/>
        <v/>
      </c>
      <c r="L214" s="60"/>
      <c r="M214" s="150" t="str">
        <f t="shared" si="28"/>
        <v/>
      </c>
      <c r="N214" s="59"/>
      <c r="O214" s="59"/>
      <c r="P214" s="59"/>
      <c r="Q214" s="150" t="str">
        <f t="shared" si="29"/>
        <v/>
      </c>
      <c r="R214" s="61"/>
      <c r="S214" s="61"/>
      <c r="T214" s="61"/>
      <c r="U214" s="61"/>
      <c r="V214" s="158" t="str">
        <f t="shared" si="30"/>
        <v/>
      </c>
      <c r="W214" s="159" t="str">
        <f t="shared" si="31"/>
        <v/>
      </c>
      <c r="X214" s="88"/>
    </row>
    <row r="215" spans="1:24" x14ac:dyDescent="0.3">
      <c r="A215" s="146">
        <f t="shared" si="32"/>
        <v>211</v>
      </c>
      <c r="B215" s="56"/>
      <c r="C215" s="70"/>
      <c r="D215" s="57"/>
      <c r="E215" s="58"/>
      <c r="F215" s="59"/>
      <c r="G215" s="57"/>
      <c r="H215" s="57"/>
      <c r="I215" s="150" t="str">
        <f t="shared" si="26"/>
        <v/>
      </c>
      <c r="J215" s="60"/>
      <c r="K215" s="150" t="str">
        <f t="shared" si="27"/>
        <v/>
      </c>
      <c r="L215" s="60"/>
      <c r="M215" s="150" t="str">
        <f t="shared" si="28"/>
        <v/>
      </c>
      <c r="N215" s="59"/>
      <c r="O215" s="59"/>
      <c r="P215" s="59"/>
      <c r="Q215" s="150" t="str">
        <f t="shared" si="29"/>
        <v/>
      </c>
      <c r="R215" s="61"/>
      <c r="S215" s="61"/>
      <c r="T215" s="61"/>
      <c r="U215" s="61"/>
      <c r="V215" s="158" t="str">
        <f t="shared" si="30"/>
        <v/>
      </c>
      <c r="W215" s="159" t="str">
        <f t="shared" si="31"/>
        <v/>
      </c>
      <c r="X215" s="88"/>
    </row>
    <row r="216" spans="1:24" x14ac:dyDescent="0.3">
      <c r="A216" s="146">
        <f t="shared" si="32"/>
        <v>212</v>
      </c>
      <c r="B216" s="56"/>
      <c r="C216" s="70"/>
      <c r="D216" s="57"/>
      <c r="E216" s="58"/>
      <c r="F216" s="59"/>
      <c r="G216" s="57"/>
      <c r="H216" s="57"/>
      <c r="I216" s="150" t="str">
        <f t="shared" si="26"/>
        <v/>
      </c>
      <c r="J216" s="60"/>
      <c r="K216" s="150" t="str">
        <f t="shared" si="27"/>
        <v/>
      </c>
      <c r="L216" s="60"/>
      <c r="M216" s="150" t="str">
        <f t="shared" si="28"/>
        <v/>
      </c>
      <c r="N216" s="59"/>
      <c r="O216" s="59"/>
      <c r="P216" s="59"/>
      <c r="Q216" s="150" t="str">
        <f t="shared" si="29"/>
        <v/>
      </c>
      <c r="R216" s="61"/>
      <c r="S216" s="61"/>
      <c r="T216" s="61"/>
      <c r="U216" s="61"/>
      <c r="V216" s="158" t="str">
        <f t="shared" si="30"/>
        <v/>
      </c>
      <c r="W216" s="159" t="str">
        <f t="shared" si="31"/>
        <v/>
      </c>
      <c r="X216" s="88"/>
    </row>
    <row r="217" spans="1:24" x14ac:dyDescent="0.3">
      <c r="A217" s="146">
        <f t="shared" si="32"/>
        <v>213</v>
      </c>
      <c r="B217" s="56"/>
      <c r="C217" s="70"/>
      <c r="D217" s="57"/>
      <c r="E217" s="58"/>
      <c r="F217" s="59"/>
      <c r="G217" s="57"/>
      <c r="H217" s="57"/>
      <c r="I217" s="150" t="str">
        <f t="shared" si="26"/>
        <v/>
      </c>
      <c r="J217" s="60"/>
      <c r="K217" s="150" t="str">
        <f t="shared" si="27"/>
        <v/>
      </c>
      <c r="L217" s="60"/>
      <c r="M217" s="150" t="str">
        <f t="shared" si="28"/>
        <v/>
      </c>
      <c r="N217" s="59"/>
      <c r="O217" s="59"/>
      <c r="P217" s="59"/>
      <c r="Q217" s="150" t="str">
        <f t="shared" si="29"/>
        <v/>
      </c>
      <c r="R217" s="61"/>
      <c r="S217" s="61"/>
      <c r="T217" s="61"/>
      <c r="U217" s="61"/>
      <c r="V217" s="158" t="str">
        <f t="shared" si="30"/>
        <v/>
      </c>
      <c r="W217" s="159" t="str">
        <f t="shared" si="31"/>
        <v/>
      </c>
      <c r="X217" s="88"/>
    </row>
    <row r="218" spans="1:24" x14ac:dyDescent="0.3">
      <c r="A218" s="146">
        <f t="shared" si="32"/>
        <v>214</v>
      </c>
      <c r="B218" s="56"/>
      <c r="C218" s="70"/>
      <c r="D218" s="57"/>
      <c r="E218" s="58"/>
      <c r="F218" s="59"/>
      <c r="G218" s="57"/>
      <c r="H218" s="57"/>
      <c r="I218" s="150" t="str">
        <f t="shared" si="26"/>
        <v/>
      </c>
      <c r="J218" s="60"/>
      <c r="K218" s="150" t="str">
        <f t="shared" si="27"/>
        <v/>
      </c>
      <c r="L218" s="60"/>
      <c r="M218" s="150" t="str">
        <f t="shared" si="28"/>
        <v/>
      </c>
      <c r="N218" s="59"/>
      <c r="O218" s="59"/>
      <c r="P218" s="59"/>
      <c r="Q218" s="150" t="str">
        <f t="shared" si="29"/>
        <v/>
      </c>
      <c r="R218" s="61"/>
      <c r="S218" s="61"/>
      <c r="T218" s="61"/>
      <c r="U218" s="61"/>
      <c r="V218" s="158" t="str">
        <f t="shared" si="30"/>
        <v/>
      </c>
      <c r="W218" s="159" t="str">
        <f t="shared" si="31"/>
        <v/>
      </c>
      <c r="X218" s="88"/>
    </row>
    <row r="219" spans="1:24" x14ac:dyDescent="0.3">
      <c r="A219" s="146">
        <f t="shared" si="32"/>
        <v>215</v>
      </c>
      <c r="B219" s="56"/>
      <c r="C219" s="70"/>
      <c r="D219" s="57"/>
      <c r="E219" s="58"/>
      <c r="F219" s="59"/>
      <c r="G219" s="57"/>
      <c r="H219" s="57"/>
      <c r="I219" s="150" t="str">
        <f t="shared" si="26"/>
        <v/>
      </c>
      <c r="J219" s="60"/>
      <c r="K219" s="150" t="str">
        <f t="shared" si="27"/>
        <v/>
      </c>
      <c r="L219" s="60"/>
      <c r="M219" s="150" t="str">
        <f t="shared" si="28"/>
        <v/>
      </c>
      <c r="N219" s="59"/>
      <c r="O219" s="59"/>
      <c r="P219" s="59"/>
      <c r="Q219" s="150" t="str">
        <f t="shared" si="29"/>
        <v/>
      </c>
      <c r="R219" s="61"/>
      <c r="S219" s="61"/>
      <c r="T219" s="61"/>
      <c r="U219" s="61"/>
      <c r="V219" s="158" t="str">
        <f t="shared" si="30"/>
        <v/>
      </c>
      <c r="W219" s="159" t="str">
        <f t="shared" si="31"/>
        <v/>
      </c>
      <c r="X219" s="88"/>
    </row>
    <row r="220" spans="1:24" x14ac:dyDescent="0.3">
      <c r="A220" s="146">
        <f t="shared" si="32"/>
        <v>216</v>
      </c>
      <c r="B220" s="56"/>
      <c r="C220" s="70"/>
      <c r="D220" s="57"/>
      <c r="E220" s="58"/>
      <c r="F220" s="59"/>
      <c r="G220" s="57"/>
      <c r="H220" s="57"/>
      <c r="I220" s="150" t="str">
        <f t="shared" si="26"/>
        <v/>
      </c>
      <c r="J220" s="60"/>
      <c r="K220" s="150" t="str">
        <f t="shared" si="27"/>
        <v/>
      </c>
      <c r="L220" s="60"/>
      <c r="M220" s="150" t="str">
        <f t="shared" si="28"/>
        <v/>
      </c>
      <c r="N220" s="59"/>
      <c r="O220" s="59"/>
      <c r="P220" s="59"/>
      <c r="Q220" s="150" t="str">
        <f t="shared" si="29"/>
        <v/>
      </c>
      <c r="R220" s="61"/>
      <c r="S220" s="61"/>
      <c r="T220" s="61"/>
      <c r="U220" s="61"/>
      <c r="V220" s="158" t="str">
        <f t="shared" si="30"/>
        <v/>
      </c>
      <c r="W220" s="159" t="str">
        <f t="shared" si="31"/>
        <v/>
      </c>
      <c r="X220" s="88"/>
    </row>
    <row r="221" spans="1:24" x14ac:dyDescent="0.3">
      <c r="A221" s="146">
        <f t="shared" si="32"/>
        <v>217</v>
      </c>
      <c r="B221" s="56"/>
      <c r="C221" s="70"/>
      <c r="D221" s="57"/>
      <c r="E221" s="58"/>
      <c r="F221" s="59"/>
      <c r="G221" s="57"/>
      <c r="H221" s="57"/>
      <c r="I221" s="150" t="str">
        <f t="shared" si="26"/>
        <v/>
      </c>
      <c r="J221" s="60"/>
      <c r="K221" s="150" t="str">
        <f t="shared" si="27"/>
        <v/>
      </c>
      <c r="L221" s="60"/>
      <c r="M221" s="150" t="str">
        <f t="shared" si="28"/>
        <v/>
      </c>
      <c r="N221" s="59"/>
      <c r="O221" s="59"/>
      <c r="P221" s="59"/>
      <c r="Q221" s="150" t="str">
        <f t="shared" si="29"/>
        <v/>
      </c>
      <c r="R221" s="61"/>
      <c r="S221" s="61"/>
      <c r="T221" s="61"/>
      <c r="U221" s="61"/>
      <c r="V221" s="158" t="str">
        <f t="shared" si="30"/>
        <v/>
      </c>
      <c r="W221" s="159" t="str">
        <f t="shared" si="31"/>
        <v/>
      </c>
      <c r="X221" s="88"/>
    </row>
    <row r="222" spans="1:24" x14ac:dyDescent="0.3">
      <c r="A222" s="146">
        <f t="shared" si="32"/>
        <v>218</v>
      </c>
      <c r="B222" s="56"/>
      <c r="C222" s="70"/>
      <c r="D222" s="57"/>
      <c r="E222" s="58"/>
      <c r="F222" s="59"/>
      <c r="G222" s="57"/>
      <c r="H222" s="57"/>
      <c r="I222" s="150" t="str">
        <f t="shared" si="26"/>
        <v/>
      </c>
      <c r="J222" s="60"/>
      <c r="K222" s="150" t="str">
        <f t="shared" si="27"/>
        <v/>
      </c>
      <c r="L222" s="60"/>
      <c r="M222" s="150" t="str">
        <f t="shared" si="28"/>
        <v/>
      </c>
      <c r="N222" s="59"/>
      <c r="O222" s="59"/>
      <c r="P222" s="59"/>
      <c r="Q222" s="150" t="str">
        <f t="shared" si="29"/>
        <v/>
      </c>
      <c r="R222" s="61"/>
      <c r="S222" s="61"/>
      <c r="T222" s="61"/>
      <c r="U222" s="61"/>
      <c r="V222" s="158" t="str">
        <f t="shared" si="30"/>
        <v/>
      </c>
      <c r="W222" s="159" t="str">
        <f t="shared" si="31"/>
        <v/>
      </c>
      <c r="X222" s="88"/>
    </row>
    <row r="223" spans="1:24" x14ac:dyDescent="0.3">
      <c r="A223" s="146">
        <f t="shared" si="32"/>
        <v>219</v>
      </c>
      <c r="B223" s="56"/>
      <c r="C223" s="70"/>
      <c r="D223" s="57"/>
      <c r="E223" s="58"/>
      <c r="F223" s="59"/>
      <c r="G223" s="57"/>
      <c r="H223" s="57"/>
      <c r="I223" s="150" t="str">
        <f t="shared" si="26"/>
        <v/>
      </c>
      <c r="J223" s="60"/>
      <c r="K223" s="150" t="str">
        <f t="shared" si="27"/>
        <v/>
      </c>
      <c r="L223" s="60"/>
      <c r="M223" s="150" t="str">
        <f t="shared" si="28"/>
        <v/>
      </c>
      <c r="N223" s="59"/>
      <c r="O223" s="59"/>
      <c r="P223" s="59"/>
      <c r="Q223" s="150" t="str">
        <f t="shared" si="29"/>
        <v/>
      </c>
      <c r="R223" s="61"/>
      <c r="S223" s="61"/>
      <c r="T223" s="61"/>
      <c r="U223" s="61"/>
      <c r="V223" s="158" t="str">
        <f t="shared" si="30"/>
        <v/>
      </c>
      <c r="W223" s="159" t="str">
        <f t="shared" si="31"/>
        <v/>
      </c>
      <c r="X223" s="88"/>
    </row>
    <row r="224" spans="1:24" x14ac:dyDescent="0.3">
      <c r="A224" s="146">
        <f t="shared" si="32"/>
        <v>220</v>
      </c>
      <c r="B224" s="56"/>
      <c r="C224" s="70"/>
      <c r="D224" s="57"/>
      <c r="E224" s="58"/>
      <c r="F224" s="59"/>
      <c r="G224" s="57"/>
      <c r="H224" s="57"/>
      <c r="I224" s="150" t="str">
        <f t="shared" si="26"/>
        <v/>
      </c>
      <c r="J224" s="60"/>
      <c r="K224" s="150" t="str">
        <f t="shared" si="27"/>
        <v/>
      </c>
      <c r="L224" s="60"/>
      <c r="M224" s="150" t="str">
        <f t="shared" si="28"/>
        <v/>
      </c>
      <c r="N224" s="59"/>
      <c r="O224" s="59"/>
      <c r="P224" s="59"/>
      <c r="Q224" s="150" t="str">
        <f t="shared" si="29"/>
        <v/>
      </c>
      <c r="R224" s="61"/>
      <c r="S224" s="61"/>
      <c r="T224" s="61"/>
      <c r="U224" s="61"/>
      <c r="V224" s="158" t="str">
        <f t="shared" si="30"/>
        <v/>
      </c>
      <c r="W224" s="159" t="str">
        <f t="shared" si="31"/>
        <v/>
      </c>
      <c r="X224" s="88"/>
    </row>
    <row r="225" spans="1:24" x14ac:dyDescent="0.3">
      <c r="A225" s="146">
        <f t="shared" si="32"/>
        <v>221</v>
      </c>
      <c r="B225" s="56"/>
      <c r="C225" s="70"/>
      <c r="D225" s="57"/>
      <c r="E225" s="58"/>
      <c r="F225" s="59"/>
      <c r="G225" s="57"/>
      <c r="H225" s="57"/>
      <c r="I225" s="150" t="str">
        <f t="shared" si="26"/>
        <v/>
      </c>
      <c r="J225" s="60"/>
      <c r="K225" s="150" t="str">
        <f t="shared" si="27"/>
        <v/>
      </c>
      <c r="L225" s="60"/>
      <c r="M225" s="150" t="str">
        <f t="shared" si="28"/>
        <v/>
      </c>
      <c r="N225" s="59"/>
      <c r="O225" s="59"/>
      <c r="P225" s="59"/>
      <c r="Q225" s="150" t="str">
        <f t="shared" si="29"/>
        <v/>
      </c>
      <c r="R225" s="61"/>
      <c r="S225" s="61"/>
      <c r="T225" s="61"/>
      <c r="U225" s="61"/>
      <c r="V225" s="158" t="str">
        <f t="shared" si="30"/>
        <v/>
      </c>
      <c r="W225" s="159" t="str">
        <f t="shared" si="31"/>
        <v/>
      </c>
      <c r="X225" s="88"/>
    </row>
    <row r="226" spans="1:24" x14ac:dyDescent="0.3">
      <c r="A226" s="146">
        <f t="shared" si="32"/>
        <v>222</v>
      </c>
      <c r="B226" s="56"/>
      <c r="C226" s="70"/>
      <c r="D226" s="57"/>
      <c r="E226" s="58"/>
      <c r="F226" s="59"/>
      <c r="G226" s="57"/>
      <c r="H226" s="57"/>
      <c r="I226" s="150" t="str">
        <f t="shared" si="26"/>
        <v/>
      </c>
      <c r="J226" s="60"/>
      <c r="K226" s="150" t="str">
        <f t="shared" si="27"/>
        <v/>
      </c>
      <c r="L226" s="60"/>
      <c r="M226" s="150" t="str">
        <f t="shared" si="28"/>
        <v/>
      </c>
      <c r="N226" s="59"/>
      <c r="O226" s="59"/>
      <c r="P226" s="59"/>
      <c r="Q226" s="150" t="str">
        <f t="shared" si="29"/>
        <v/>
      </c>
      <c r="R226" s="61"/>
      <c r="S226" s="61"/>
      <c r="T226" s="61"/>
      <c r="U226" s="61"/>
      <c r="V226" s="158" t="str">
        <f t="shared" si="30"/>
        <v/>
      </c>
      <c r="W226" s="159" t="str">
        <f t="shared" si="31"/>
        <v/>
      </c>
      <c r="X226" s="88"/>
    </row>
    <row r="227" spans="1:24" x14ac:dyDescent="0.3">
      <c r="A227" s="146">
        <f t="shared" si="32"/>
        <v>223</v>
      </c>
      <c r="B227" s="56"/>
      <c r="C227" s="70"/>
      <c r="D227" s="57"/>
      <c r="E227" s="58"/>
      <c r="F227" s="59"/>
      <c r="G227" s="57"/>
      <c r="H227" s="57"/>
      <c r="I227" s="150" t="str">
        <f t="shared" si="26"/>
        <v/>
      </c>
      <c r="J227" s="60"/>
      <c r="K227" s="150" t="str">
        <f t="shared" si="27"/>
        <v/>
      </c>
      <c r="L227" s="60"/>
      <c r="M227" s="150" t="str">
        <f t="shared" si="28"/>
        <v/>
      </c>
      <c r="N227" s="59"/>
      <c r="O227" s="59"/>
      <c r="P227" s="59"/>
      <c r="Q227" s="150" t="str">
        <f t="shared" si="29"/>
        <v/>
      </c>
      <c r="R227" s="61"/>
      <c r="S227" s="61"/>
      <c r="T227" s="61"/>
      <c r="U227" s="61"/>
      <c r="V227" s="158" t="str">
        <f t="shared" si="30"/>
        <v/>
      </c>
      <c r="W227" s="159" t="str">
        <f t="shared" si="31"/>
        <v/>
      </c>
      <c r="X227" s="88"/>
    </row>
    <row r="228" spans="1:24" x14ac:dyDescent="0.3">
      <c r="A228" s="146">
        <f t="shared" si="32"/>
        <v>224</v>
      </c>
      <c r="B228" s="56"/>
      <c r="C228" s="70"/>
      <c r="D228" s="57"/>
      <c r="E228" s="58"/>
      <c r="F228" s="59"/>
      <c r="G228" s="57"/>
      <c r="H228" s="57"/>
      <c r="I228" s="150" t="str">
        <f t="shared" si="26"/>
        <v/>
      </c>
      <c r="J228" s="60"/>
      <c r="K228" s="150" t="str">
        <f t="shared" si="27"/>
        <v/>
      </c>
      <c r="L228" s="60"/>
      <c r="M228" s="150" t="str">
        <f t="shared" si="28"/>
        <v/>
      </c>
      <c r="N228" s="59"/>
      <c r="O228" s="59"/>
      <c r="P228" s="59"/>
      <c r="Q228" s="150" t="str">
        <f t="shared" si="29"/>
        <v/>
      </c>
      <c r="R228" s="61"/>
      <c r="S228" s="61"/>
      <c r="T228" s="61"/>
      <c r="U228" s="61"/>
      <c r="V228" s="158" t="str">
        <f t="shared" si="30"/>
        <v/>
      </c>
      <c r="W228" s="159" t="str">
        <f t="shared" si="31"/>
        <v/>
      </c>
      <c r="X228" s="88"/>
    </row>
    <row r="229" spans="1:24" x14ac:dyDescent="0.3">
      <c r="A229" s="146">
        <f t="shared" si="32"/>
        <v>225</v>
      </c>
      <c r="B229" s="56"/>
      <c r="C229" s="70"/>
      <c r="D229" s="57"/>
      <c r="E229" s="58"/>
      <c r="F229" s="59"/>
      <c r="G229" s="57"/>
      <c r="H229" s="57"/>
      <c r="I229" s="150" t="str">
        <f t="shared" si="26"/>
        <v/>
      </c>
      <c r="J229" s="60"/>
      <c r="K229" s="150" t="str">
        <f t="shared" si="27"/>
        <v/>
      </c>
      <c r="L229" s="60"/>
      <c r="M229" s="150" t="str">
        <f t="shared" si="28"/>
        <v/>
      </c>
      <c r="N229" s="59"/>
      <c r="O229" s="59"/>
      <c r="P229" s="59"/>
      <c r="Q229" s="150" t="str">
        <f t="shared" si="29"/>
        <v/>
      </c>
      <c r="R229" s="61"/>
      <c r="S229" s="61"/>
      <c r="T229" s="61"/>
      <c r="U229" s="61"/>
      <c r="V229" s="158" t="str">
        <f t="shared" si="30"/>
        <v/>
      </c>
      <c r="W229" s="159" t="str">
        <f t="shared" si="31"/>
        <v/>
      </c>
      <c r="X229" s="88"/>
    </row>
    <row r="230" spans="1:24" x14ac:dyDescent="0.3">
      <c r="A230" s="146">
        <f t="shared" si="32"/>
        <v>226</v>
      </c>
      <c r="B230" s="56"/>
      <c r="C230" s="70"/>
      <c r="D230" s="57"/>
      <c r="E230" s="58"/>
      <c r="F230" s="59"/>
      <c r="G230" s="57"/>
      <c r="H230" s="57"/>
      <c r="I230" s="150" t="str">
        <f t="shared" si="26"/>
        <v/>
      </c>
      <c r="J230" s="60"/>
      <c r="K230" s="150" t="str">
        <f t="shared" si="27"/>
        <v/>
      </c>
      <c r="L230" s="60"/>
      <c r="M230" s="150" t="str">
        <f t="shared" si="28"/>
        <v/>
      </c>
      <c r="N230" s="59"/>
      <c r="O230" s="59"/>
      <c r="P230" s="59"/>
      <c r="Q230" s="150" t="str">
        <f t="shared" si="29"/>
        <v/>
      </c>
      <c r="R230" s="61"/>
      <c r="S230" s="61"/>
      <c r="T230" s="61"/>
      <c r="U230" s="61"/>
      <c r="V230" s="158" t="str">
        <f t="shared" si="30"/>
        <v/>
      </c>
      <c r="W230" s="159" t="str">
        <f t="shared" si="31"/>
        <v/>
      </c>
      <c r="X230" s="88"/>
    </row>
    <row r="231" spans="1:24" x14ac:dyDescent="0.3">
      <c r="A231" s="146">
        <f t="shared" si="32"/>
        <v>227</v>
      </c>
      <c r="B231" s="56"/>
      <c r="C231" s="70"/>
      <c r="D231" s="57"/>
      <c r="E231" s="58"/>
      <c r="F231" s="59"/>
      <c r="G231" s="57"/>
      <c r="H231" s="57"/>
      <c r="I231" s="150" t="str">
        <f t="shared" si="26"/>
        <v/>
      </c>
      <c r="J231" s="60"/>
      <c r="K231" s="150" t="str">
        <f t="shared" si="27"/>
        <v/>
      </c>
      <c r="L231" s="60"/>
      <c r="M231" s="150" t="str">
        <f t="shared" si="28"/>
        <v/>
      </c>
      <c r="N231" s="59"/>
      <c r="O231" s="59"/>
      <c r="P231" s="59"/>
      <c r="Q231" s="150" t="str">
        <f t="shared" si="29"/>
        <v/>
      </c>
      <c r="R231" s="61"/>
      <c r="S231" s="61"/>
      <c r="T231" s="61"/>
      <c r="U231" s="61"/>
      <c r="V231" s="158" t="str">
        <f t="shared" si="30"/>
        <v/>
      </c>
      <c r="W231" s="159" t="str">
        <f t="shared" si="31"/>
        <v/>
      </c>
      <c r="X231" s="88"/>
    </row>
    <row r="232" spans="1:24" x14ac:dyDescent="0.3">
      <c r="A232" s="146">
        <f t="shared" si="32"/>
        <v>228</v>
      </c>
      <c r="B232" s="56"/>
      <c r="C232" s="70"/>
      <c r="D232" s="57"/>
      <c r="E232" s="58"/>
      <c r="F232" s="59"/>
      <c r="G232" s="57"/>
      <c r="H232" s="57"/>
      <c r="I232" s="150" t="str">
        <f t="shared" si="26"/>
        <v/>
      </c>
      <c r="J232" s="60"/>
      <c r="K232" s="150" t="str">
        <f t="shared" si="27"/>
        <v/>
      </c>
      <c r="L232" s="60"/>
      <c r="M232" s="150" t="str">
        <f t="shared" si="28"/>
        <v/>
      </c>
      <c r="N232" s="59"/>
      <c r="O232" s="59"/>
      <c r="P232" s="59"/>
      <c r="Q232" s="150" t="str">
        <f t="shared" si="29"/>
        <v/>
      </c>
      <c r="R232" s="61"/>
      <c r="S232" s="61"/>
      <c r="T232" s="61"/>
      <c r="U232" s="61"/>
      <c r="V232" s="158" t="str">
        <f t="shared" si="30"/>
        <v/>
      </c>
      <c r="W232" s="159" t="str">
        <f t="shared" si="31"/>
        <v/>
      </c>
      <c r="X232" s="88"/>
    </row>
    <row r="233" spans="1:24" x14ac:dyDescent="0.3">
      <c r="A233" s="146">
        <f t="shared" si="32"/>
        <v>229</v>
      </c>
      <c r="B233" s="56"/>
      <c r="C233" s="70"/>
      <c r="D233" s="57"/>
      <c r="E233" s="58"/>
      <c r="F233" s="59"/>
      <c r="G233" s="57"/>
      <c r="H233" s="57"/>
      <c r="I233" s="150" t="str">
        <f t="shared" si="26"/>
        <v/>
      </c>
      <c r="J233" s="60"/>
      <c r="K233" s="150" t="str">
        <f t="shared" si="27"/>
        <v/>
      </c>
      <c r="L233" s="60"/>
      <c r="M233" s="150" t="str">
        <f t="shared" si="28"/>
        <v/>
      </c>
      <c r="N233" s="59"/>
      <c r="O233" s="59"/>
      <c r="P233" s="59"/>
      <c r="Q233" s="150" t="str">
        <f t="shared" si="29"/>
        <v/>
      </c>
      <c r="R233" s="61"/>
      <c r="S233" s="61"/>
      <c r="T233" s="61"/>
      <c r="U233" s="61"/>
      <c r="V233" s="158" t="str">
        <f t="shared" si="30"/>
        <v/>
      </c>
      <c r="W233" s="159" t="str">
        <f t="shared" si="31"/>
        <v/>
      </c>
      <c r="X233" s="88"/>
    </row>
    <row r="234" spans="1:24" x14ac:dyDescent="0.3">
      <c r="A234" s="146">
        <f t="shared" si="32"/>
        <v>230</v>
      </c>
      <c r="B234" s="56"/>
      <c r="C234" s="70"/>
      <c r="D234" s="57"/>
      <c r="E234" s="58"/>
      <c r="F234" s="59"/>
      <c r="G234" s="57"/>
      <c r="H234" s="57"/>
      <c r="I234" s="150" t="str">
        <f t="shared" si="26"/>
        <v/>
      </c>
      <c r="J234" s="60"/>
      <c r="K234" s="150" t="str">
        <f t="shared" si="27"/>
        <v/>
      </c>
      <c r="L234" s="60"/>
      <c r="M234" s="150" t="str">
        <f t="shared" si="28"/>
        <v/>
      </c>
      <c r="N234" s="59"/>
      <c r="O234" s="59"/>
      <c r="P234" s="59"/>
      <c r="Q234" s="150" t="str">
        <f t="shared" si="29"/>
        <v/>
      </c>
      <c r="R234" s="61"/>
      <c r="S234" s="61"/>
      <c r="T234" s="61"/>
      <c r="U234" s="61"/>
      <c r="V234" s="158" t="str">
        <f t="shared" si="30"/>
        <v/>
      </c>
      <c r="W234" s="159" t="str">
        <f t="shared" si="31"/>
        <v/>
      </c>
      <c r="X234" s="88"/>
    </row>
    <row r="235" spans="1:24" x14ac:dyDescent="0.3">
      <c r="A235" s="146">
        <f t="shared" si="32"/>
        <v>231</v>
      </c>
      <c r="B235" s="56"/>
      <c r="C235" s="70"/>
      <c r="D235" s="57"/>
      <c r="E235" s="58"/>
      <c r="F235" s="59"/>
      <c r="G235" s="57"/>
      <c r="H235" s="57"/>
      <c r="I235" s="150" t="str">
        <f t="shared" si="26"/>
        <v/>
      </c>
      <c r="J235" s="60"/>
      <c r="K235" s="150" t="str">
        <f t="shared" si="27"/>
        <v/>
      </c>
      <c r="L235" s="60"/>
      <c r="M235" s="150" t="str">
        <f t="shared" si="28"/>
        <v/>
      </c>
      <c r="N235" s="59"/>
      <c r="O235" s="59"/>
      <c r="P235" s="59"/>
      <c r="Q235" s="150" t="str">
        <f t="shared" si="29"/>
        <v/>
      </c>
      <c r="R235" s="61"/>
      <c r="S235" s="61"/>
      <c r="T235" s="61"/>
      <c r="U235" s="61"/>
      <c r="V235" s="158" t="str">
        <f t="shared" si="30"/>
        <v/>
      </c>
      <c r="W235" s="159" t="str">
        <f t="shared" si="31"/>
        <v/>
      </c>
      <c r="X235" s="88"/>
    </row>
    <row r="236" spans="1:24" x14ac:dyDescent="0.3">
      <c r="A236" s="146">
        <f t="shared" si="32"/>
        <v>232</v>
      </c>
      <c r="B236" s="56"/>
      <c r="C236" s="70"/>
      <c r="D236" s="57"/>
      <c r="E236" s="58"/>
      <c r="F236" s="59"/>
      <c r="G236" s="57"/>
      <c r="H236" s="57"/>
      <c r="I236" s="150" t="str">
        <f t="shared" si="26"/>
        <v/>
      </c>
      <c r="J236" s="60"/>
      <c r="K236" s="150" t="str">
        <f t="shared" si="27"/>
        <v/>
      </c>
      <c r="L236" s="60"/>
      <c r="M236" s="150" t="str">
        <f t="shared" si="28"/>
        <v/>
      </c>
      <c r="N236" s="59"/>
      <c r="O236" s="59"/>
      <c r="P236" s="59"/>
      <c r="Q236" s="150" t="str">
        <f t="shared" si="29"/>
        <v/>
      </c>
      <c r="R236" s="61"/>
      <c r="S236" s="61"/>
      <c r="T236" s="61"/>
      <c r="U236" s="61"/>
      <c r="V236" s="158" t="str">
        <f t="shared" si="30"/>
        <v/>
      </c>
      <c r="W236" s="159" t="str">
        <f t="shared" si="31"/>
        <v/>
      </c>
      <c r="X236" s="88"/>
    </row>
    <row r="237" spans="1:24" x14ac:dyDescent="0.3">
      <c r="A237" s="146">
        <f t="shared" si="32"/>
        <v>233</v>
      </c>
      <c r="B237" s="56"/>
      <c r="C237" s="70"/>
      <c r="D237" s="57"/>
      <c r="E237" s="58"/>
      <c r="F237" s="59"/>
      <c r="G237" s="57"/>
      <c r="H237" s="57"/>
      <c r="I237" s="150" t="str">
        <f t="shared" si="26"/>
        <v/>
      </c>
      <c r="J237" s="60"/>
      <c r="K237" s="150" t="str">
        <f t="shared" si="27"/>
        <v/>
      </c>
      <c r="L237" s="60"/>
      <c r="M237" s="150" t="str">
        <f t="shared" si="28"/>
        <v/>
      </c>
      <c r="N237" s="59"/>
      <c r="O237" s="59"/>
      <c r="P237" s="59"/>
      <c r="Q237" s="150" t="str">
        <f t="shared" si="29"/>
        <v/>
      </c>
      <c r="R237" s="61"/>
      <c r="S237" s="61"/>
      <c r="T237" s="61"/>
      <c r="U237" s="61"/>
      <c r="V237" s="158" t="str">
        <f t="shared" si="30"/>
        <v/>
      </c>
      <c r="W237" s="159" t="str">
        <f t="shared" si="31"/>
        <v/>
      </c>
      <c r="X237" s="88"/>
    </row>
    <row r="238" spans="1:24" x14ac:dyDescent="0.3">
      <c r="A238" s="146">
        <f t="shared" si="32"/>
        <v>234</v>
      </c>
      <c r="B238" s="56"/>
      <c r="C238" s="70"/>
      <c r="D238" s="57"/>
      <c r="E238" s="58"/>
      <c r="F238" s="59"/>
      <c r="G238" s="57"/>
      <c r="H238" s="57"/>
      <c r="I238" s="150" t="str">
        <f t="shared" si="26"/>
        <v/>
      </c>
      <c r="J238" s="60"/>
      <c r="K238" s="150" t="str">
        <f t="shared" si="27"/>
        <v/>
      </c>
      <c r="L238" s="60"/>
      <c r="M238" s="150" t="str">
        <f t="shared" si="28"/>
        <v/>
      </c>
      <c r="N238" s="59"/>
      <c r="O238" s="59"/>
      <c r="P238" s="59"/>
      <c r="Q238" s="150" t="str">
        <f t="shared" si="29"/>
        <v/>
      </c>
      <c r="R238" s="61"/>
      <c r="S238" s="61"/>
      <c r="T238" s="61"/>
      <c r="U238" s="61"/>
      <c r="V238" s="158" t="str">
        <f t="shared" si="30"/>
        <v/>
      </c>
      <c r="W238" s="159" t="str">
        <f t="shared" si="31"/>
        <v/>
      </c>
      <c r="X238" s="88"/>
    </row>
    <row r="239" spans="1:24" x14ac:dyDescent="0.3">
      <c r="A239" s="146">
        <f t="shared" si="32"/>
        <v>235</v>
      </c>
      <c r="B239" s="56"/>
      <c r="C239" s="70"/>
      <c r="D239" s="57"/>
      <c r="E239" s="58"/>
      <c r="F239" s="59"/>
      <c r="G239" s="57"/>
      <c r="H239" s="57"/>
      <c r="I239" s="150" t="str">
        <f t="shared" si="26"/>
        <v/>
      </c>
      <c r="J239" s="60"/>
      <c r="K239" s="150" t="str">
        <f t="shared" si="27"/>
        <v/>
      </c>
      <c r="L239" s="60"/>
      <c r="M239" s="150" t="str">
        <f t="shared" si="28"/>
        <v/>
      </c>
      <c r="N239" s="59"/>
      <c r="O239" s="59"/>
      <c r="P239" s="59"/>
      <c r="Q239" s="150" t="str">
        <f t="shared" si="29"/>
        <v/>
      </c>
      <c r="R239" s="61"/>
      <c r="S239" s="61"/>
      <c r="T239" s="61"/>
      <c r="U239" s="61"/>
      <c r="V239" s="158" t="str">
        <f t="shared" si="30"/>
        <v/>
      </c>
      <c r="W239" s="159" t="str">
        <f t="shared" si="31"/>
        <v/>
      </c>
      <c r="X239" s="88"/>
    </row>
    <row r="240" spans="1:24" x14ac:dyDescent="0.3">
      <c r="A240" s="146">
        <f t="shared" si="32"/>
        <v>236</v>
      </c>
      <c r="B240" s="56"/>
      <c r="C240" s="70"/>
      <c r="D240" s="57"/>
      <c r="E240" s="58"/>
      <c r="F240" s="59"/>
      <c r="G240" s="57"/>
      <c r="H240" s="57"/>
      <c r="I240" s="150" t="str">
        <f t="shared" si="26"/>
        <v/>
      </c>
      <c r="J240" s="60"/>
      <c r="K240" s="150" t="str">
        <f t="shared" si="27"/>
        <v/>
      </c>
      <c r="L240" s="60"/>
      <c r="M240" s="150" t="str">
        <f t="shared" si="28"/>
        <v/>
      </c>
      <c r="N240" s="59"/>
      <c r="O240" s="59"/>
      <c r="P240" s="59"/>
      <c r="Q240" s="150" t="str">
        <f t="shared" si="29"/>
        <v/>
      </c>
      <c r="R240" s="61"/>
      <c r="S240" s="61"/>
      <c r="T240" s="61"/>
      <c r="U240" s="61"/>
      <c r="V240" s="158" t="str">
        <f t="shared" si="30"/>
        <v/>
      </c>
      <c r="W240" s="159" t="str">
        <f t="shared" si="31"/>
        <v/>
      </c>
      <c r="X240" s="88"/>
    </row>
    <row r="241" spans="1:24" x14ac:dyDescent="0.3">
      <c r="A241" s="146">
        <f t="shared" si="32"/>
        <v>237</v>
      </c>
      <c r="B241" s="56"/>
      <c r="C241" s="70"/>
      <c r="D241" s="57"/>
      <c r="E241" s="58"/>
      <c r="F241" s="59"/>
      <c r="G241" s="57"/>
      <c r="H241" s="57"/>
      <c r="I241" s="150" t="str">
        <f t="shared" si="26"/>
        <v/>
      </c>
      <c r="J241" s="60"/>
      <c r="K241" s="150" t="str">
        <f t="shared" si="27"/>
        <v/>
      </c>
      <c r="L241" s="60"/>
      <c r="M241" s="150" t="str">
        <f t="shared" si="28"/>
        <v/>
      </c>
      <c r="N241" s="59"/>
      <c r="O241" s="59"/>
      <c r="P241" s="59"/>
      <c r="Q241" s="150" t="str">
        <f t="shared" si="29"/>
        <v/>
      </c>
      <c r="R241" s="61"/>
      <c r="S241" s="61"/>
      <c r="T241" s="61"/>
      <c r="U241" s="61"/>
      <c r="V241" s="158" t="str">
        <f t="shared" si="30"/>
        <v/>
      </c>
      <c r="W241" s="159" t="str">
        <f t="shared" si="31"/>
        <v/>
      </c>
      <c r="X241" s="88"/>
    </row>
    <row r="242" spans="1:24" x14ac:dyDescent="0.3">
      <c r="A242" s="146">
        <f t="shared" si="32"/>
        <v>238</v>
      </c>
      <c r="B242" s="56"/>
      <c r="C242" s="70"/>
      <c r="D242" s="57"/>
      <c r="E242" s="58"/>
      <c r="F242" s="59"/>
      <c r="G242" s="57"/>
      <c r="H242" s="57"/>
      <c r="I242" s="150" t="str">
        <f t="shared" si="26"/>
        <v/>
      </c>
      <c r="J242" s="60"/>
      <c r="K242" s="150" t="str">
        <f t="shared" si="27"/>
        <v/>
      </c>
      <c r="L242" s="60"/>
      <c r="M242" s="150" t="str">
        <f t="shared" si="28"/>
        <v/>
      </c>
      <c r="N242" s="59"/>
      <c r="O242" s="59"/>
      <c r="P242" s="59"/>
      <c r="Q242" s="150" t="str">
        <f t="shared" si="29"/>
        <v/>
      </c>
      <c r="R242" s="61"/>
      <c r="S242" s="61"/>
      <c r="T242" s="61"/>
      <c r="U242" s="61"/>
      <c r="V242" s="158" t="str">
        <f t="shared" si="30"/>
        <v/>
      </c>
      <c r="W242" s="159" t="str">
        <f t="shared" si="31"/>
        <v/>
      </c>
      <c r="X242" s="88"/>
    </row>
    <row r="243" spans="1:24" x14ac:dyDescent="0.3">
      <c r="A243" s="146">
        <f t="shared" si="32"/>
        <v>239</v>
      </c>
      <c r="B243" s="56"/>
      <c r="C243" s="70"/>
      <c r="D243" s="57"/>
      <c r="E243" s="58"/>
      <c r="F243" s="59"/>
      <c r="G243" s="57"/>
      <c r="H243" s="57"/>
      <c r="I243" s="150" t="str">
        <f t="shared" si="26"/>
        <v/>
      </c>
      <c r="J243" s="60"/>
      <c r="K243" s="150" t="str">
        <f t="shared" si="27"/>
        <v/>
      </c>
      <c r="L243" s="60"/>
      <c r="M243" s="150" t="str">
        <f t="shared" si="28"/>
        <v/>
      </c>
      <c r="N243" s="59"/>
      <c r="O243" s="59"/>
      <c r="P243" s="59"/>
      <c r="Q243" s="150" t="str">
        <f t="shared" si="29"/>
        <v/>
      </c>
      <c r="R243" s="61"/>
      <c r="S243" s="61"/>
      <c r="T243" s="61"/>
      <c r="U243" s="61"/>
      <c r="V243" s="158" t="str">
        <f t="shared" si="30"/>
        <v/>
      </c>
      <c r="W243" s="159" t="str">
        <f t="shared" si="31"/>
        <v/>
      </c>
      <c r="X243" s="88"/>
    </row>
    <row r="244" spans="1:24" x14ac:dyDescent="0.3">
      <c r="A244" s="146">
        <f t="shared" si="32"/>
        <v>240</v>
      </c>
      <c r="B244" s="56"/>
      <c r="C244" s="70"/>
      <c r="D244" s="57"/>
      <c r="E244" s="58"/>
      <c r="F244" s="59"/>
      <c r="G244" s="57"/>
      <c r="H244" s="57"/>
      <c r="I244" s="150" t="str">
        <f t="shared" si="26"/>
        <v/>
      </c>
      <c r="J244" s="60"/>
      <c r="K244" s="150" t="str">
        <f t="shared" si="27"/>
        <v/>
      </c>
      <c r="L244" s="60"/>
      <c r="M244" s="150" t="str">
        <f t="shared" si="28"/>
        <v/>
      </c>
      <c r="N244" s="59"/>
      <c r="O244" s="59"/>
      <c r="P244" s="59"/>
      <c r="Q244" s="150" t="str">
        <f t="shared" si="29"/>
        <v/>
      </c>
      <c r="R244" s="61"/>
      <c r="S244" s="61"/>
      <c r="T244" s="61"/>
      <c r="U244" s="61"/>
      <c r="V244" s="158" t="str">
        <f t="shared" si="30"/>
        <v/>
      </c>
      <c r="W244" s="159" t="str">
        <f t="shared" si="31"/>
        <v/>
      </c>
      <c r="X244" s="88"/>
    </row>
    <row r="245" spans="1:24" x14ac:dyDescent="0.3">
      <c r="A245" s="146">
        <f t="shared" si="32"/>
        <v>241</v>
      </c>
      <c r="B245" s="56"/>
      <c r="C245" s="70"/>
      <c r="D245" s="57"/>
      <c r="E245" s="58"/>
      <c r="F245" s="59"/>
      <c r="G245" s="57"/>
      <c r="H245" s="57"/>
      <c r="I245" s="150" t="str">
        <f t="shared" si="26"/>
        <v/>
      </c>
      <c r="J245" s="60"/>
      <c r="K245" s="150" t="str">
        <f t="shared" si="27"/>
        <v/>
      </c>
      <c r="L245" s="60"/>
      <c r="M245" s="150" t="str">
        <f t="shared" si="28"/>
        <v/>
      </c>
      <c r="N245" s="59"/>
      <c r="O245" s="59"/>
      <c r="P245" s="59"/>
      <c r="Q245" s="150" t="str">
        <f t="shared" si="29"/>
        <v/>
      </c>
      <c r="R245" s="61"/>
      <c r="S245" s="61"/>
      <c r="T245" s="61"/>
      <c r="U245" s="61"/>
      <c r="V245" s="158" t="str">
        <f t="shared" si="30"/>
        <v/>
      </c>
      <c r="W245" s="159" t="str">
        <f t="shared" si="31"/>
        <v/>
      </c>
      <c r="X245" s="88"/>
    </row>
    <row r="246" spans="1:24" x14ac:dyDescent="0.3">
      <c r="A246" s="146">
        <f t="shared" si="32"/>
        <v>242</v>
      </c>
      <c r="B246" s="56"/>
      <c r="C246" s="70"/>
      <c r="D246" s="57"/>
      <c r="E246" s="58"/>
      <c r="F246" s="59"/>
      <c r="G246" s="57"/>
      <c r="H246" s="57"/>
      <c r="I246" s="150" t="str">
        <f t="shared" si="26"/>
        <v/>
      </c>
      <c r="J246" s="60"/>
      <c r="K246" s="150" t="str">
        <f t="shared" si="27"/>
        <v/>
      </c>
      <c r="L246" s="60"/>
      <c r="M246" s="150" t="str">
        <f t="shared" si="28"/>
        <v/>
      </c>
      <c r="N246" s="59"/>
      <c r="O246" s="59"/>
      <c r="P246" s="59"/>
      <c r="Q246" s="150" t="str">
        <f t="shared" si="29"/>
        <v/>
      </c>
      <c r="R246" s="61"/>
      <c r="S246" s="61"/>
      <c r="T246" s="61"/>
      <c r="U246" s="61"/>
      <c r="V246" s="158" t="str">
        <f t="shared" si="30"/>
        <v/>
      </c>
      <c r="W246" s="159" t="str">
        <f t="shared" si="31"/>
        <v/>
      </c>
      <c r="X246" s="88"/>
    </row>
    <row r="247" spans="1:24" x14ac:dyDescent="0.3">
      <c r="A247" s="146">
        <f t="shared" si="32"/>
        <v>243</v>
      </c>
      <c r="B247" s="56"/>
      <c r="C247" s="70"/>
      <c r="D247" s="57"/>
      <c r="E247" s="58"/>
      <c r="F247" s="59"/>
      <c r="G247" s="57"/>
      <c r="H247" s="57"/>
      <c r="I247" s="150" t="str">
        <f t="shared" ref="I247:I310" si="33">IF(B247="","",IF(E247="Hourly",F247*H247*"52",F247))</f>
        <v/>
      </c>
      <c r="J247" s="60"/>
      <c r="K247" s="150" t="str">
        <f t="shared" ref="K247:K310" si="34">IF(B247="","",J247*I247)</f>
        <v/>
      </c>
      <c r="L247" s="60"/>
      <c r="M247" s="150" t="str">
        <f t="shared" ref="M247:M310" si="35">IF(B247="","",I247*L247)</f>
        <v/>
      </c>
      <c r="N247" s="59"/>
      <c r="O247" s="59"/>
      <c r="P247" s="59"/>
      <c r="Q247" s="150" t="str">
        <f t="shared" ref="Q247:Q310" si="36">IF(B247="","",SUM(I247+K247+M247+N247+O247+P247))</f>
        <v/>
      </c>
      <c r="R247" s="61"/>
      <c r="S247" s="61"/>
      <c r="T247" s="61"/>
      <c r="U247" s="61"/>
      <c r="V247" s="158" t="str">
        <f t="shared" ref="V247:V310" si="37">IF(B247="","",(H247*52)-((R247+S247+T247+U247)*G247))</f>
        <v/>
      </c>
      <c r="W247" s="159" t="str">
        <f t="shared" si="31"/>
        <v/>
      </c>
      <c r="X247" s="88"/>
    </row>
    <row r="248" spans="1:24" x14ac:dyDescent="0.3">
      <c r="A248" s="146">
        <f t="shared" si="32"/>
        <v>244</v>
      </c>
      <c r="B248" s="56"/>
      <c r="C248" s="70"/>
      <c r="D248" s="57"/>
      <c r="E248" s="58"/>
      <c r="F248" s="59"/>
      <c r="G248" s="57"/>
      <c r="H248" s="57"/>
      <c r="I248" s="150" t="str">
        <f t="shared" si="33"/>
        <v/>
      </c>
      <c r="J248" s="60"/>
      <c r="K248" s="150" t="str">
        <f t="shared" si="34"/>
        <v/>
      </c>
      <c r="L248" s="60"/>
      <c r="M248" s="150" t="str">
        <f t="shared" si="35"/>
        <v/>
      </c>
      <c r="N248" s="59"/>
      <c r="O248" s="59"/>
      <c r="P248" s="59"/>
      <c r="Q248" s="150" t="str">
        <f t="shared" si="36"/>
        <v/>
      </c>
      <c r="R248" s="61"/>
      <c r="S248" s="61"/>
      <c r="T248" s="61"/>
      <c r="U248" s="61"/>
      <c r="V248" s="158" t="str">
        <f t="shared" si="37"/>
        <v/>
      </c>
      <c r="W248" s="159" t="str">
        <f t="shared" si="31"/>
        <v/>
      </c>
      <c r="X248" s="88"/>
    </row>
    <row r="249" spans="1:24" x14ac:dyDescent="0.3">
      <c r="A249" s="146">
        <f t="shared" si="32"/>
        <v>245</v>
      </c>
      <c r="B249" s="56"/>
      <c r="C249" s="70"/>
      <c r="D249" s="57"/>
      <c r="E249" s="58"/>
      <c r="F249" s="59"/>
      <c r="G249" s="57"/>
      <c r="H249" s="57"/>
      <c r="I249" s="150" t="str">
        <f t="shared" si="33"/>
        <v/>
      </c>
      <c r="J249" s="60"/>
      <c r="K249" s="150" t="str">
        <f t="shared" si="34"/>
        <v/>
      </c>
      <c r="L249" s="60"/>
      <c r="M249" s="150" t="str">
        <f t="shared" si="35"/>
        <v/>
      </c>
      <c r="N249" s="59"/>
      <c r="O249" s="59"/>
      <c r="P249" s="59"/>
      <c r="Q249" s="150" t="str">
        <f t="shared" si="36"/>
        <v/>
      </c>
      <c r="R249" s="61"/>
      <c r="S249" s="61"/>
      <c r="T249" s="61"/>
      <c r="U249" s="61"/>
      <c r="V249" s="158" t="str">
        <f t="shared" si="37"/>
        <v/>
      </c>
      <c r="W249" s="159" t="str">
        <f t="shared" si="31"/>
        <v/>
      </c>
      <c r="X249" s="88"/>
    </row>
    <row r="250" spans="1:24" x14ac:dyDescent="0.3">
      <c r="A250" s="146">
        <f t="shared" si="32"/>
        <v>246</v>
      </c>
      <c r="B250" s="56"/>
      <c r="C250" s="70"/>
      <c r="D250" s="57"/>
      <c r="E250" s="58"/>
      <c r="F250" s="59"/>
      <c r="G250" s="57"/>
      <c r="H250" s="57"/>
      <c r="I250" s="150" t="str">
        <f t="shared" si="33"/>
        <v/>
      </c>
      <c r="J250" s="60"/>
      <c r="K250" s="150" t="str">
        <f t="shared" si="34"/>
        <v/>
      </c>
      <c r="L250" s="60"/>
      <c r="M250" s="150" t="str">
        <f t="shared" si="35"/>
        <v/>
      </c>
      <c r="N250" s="59"/>
      <c r="O250" s="59"/>
      <c r="P250" s="59"/>
      <c r="Q250" s="150" t="str">
        <f t="shared" si="36"/>
        <v/>
      </c>
      <c r="R250" s="61"/>
      <c r="S250" s="61"/>
      <c r="T250" s="61"/>
      <c r="U250" s="61"/>
      <c r="V250" s="158" t="str">
        <f t="shared" si="37"/>
        <v/>
      </c>
      <c r="W250" s="159" t="str">
        <f t="shared" si="31"/>
        <v/>
      </c>
      <c r="X250" s="88"/>
    </row>
    <row r="251" spans="1:24" x14ac:dyDescent="0.3">
      <c r="A251" s="146">
        <f t="shared" si="32"/>
        <v>247</v>
      </c>
      <c r="B251" s="56"/>
      <c r="C251" s="70"/>
      <c r="D251" s="57"/>
      <c r="E251" s="58"/>
      <c r="F251" s="59"/>
      <c r="G251" s="57"/>
      <c r="H251" s="57"/>
      <c r="I251" s="150" t="str">
        <f t="shared" si="33"/>
        <v/>
      </c>
      <c r="J251" s="60"/>
      <c r="K251" s="150" t="str">
        <f t="shared" si="34"/>
        <v/>
      </c>
      <c r="L251" s="60"/>
      <c r="M251" s="150" t="str">
        <f t="shared" si="35"/>
        <v/>
      </c>
      <c r="N251" s="59"/>
      <c r="O251" s="59"/>
      <c r="P251" s="59"/>
      <c r="Q251" s="150" t="str">
        <f t="shared" si="36"/>
        <v/>
      </c>
      <c r="R251" s="61"/>
      <c r="S251" s="61"/>
      <c r="T251" s="61"/>
      <c r="U251" s="61"/>
      <c r="V251" s="158" t="str">
        <f t="shared" si="37"/>
        <v/>
      </c>
      <c r="W251" s="159" t="str">
        <f t="shared" si="31"/>
        <v/>
      </c>
      <c r="X251" s="88"/>
    </row>
    <row r="252" spans="1:24" x14ac:dyDescent="0.3">
      <c r="A252" s="146">
        <f t="shared" si="32"/>
        <v>248</v>
      </c>
      <c r="B252" s="56"/>
      <c r="C252" s="70"/>
      <c r="D252" s="57"/>
      <c r="E252" s="58"/>
      <c r="F252" s="59"/>
      <c r="G252" s="57"/>
      <c r="H252" s="57"/>
      <c r="I252" s="150" t="str">
        <f t="shared" si="33"/>
        <v/>
      </c>
      <c r="J252" s="60"/>
      <c r="K252" s="150" t="str">
        <f t="shared" si="34"/>
        <v/>
      </c>
      <c r="L252" s="60"/>
      <c r="M252" s="150" t="str">
        <f t="shared" si="35"/>
        <v/>
      </c>
      <c r="N252" s="59"/>
      <c r="O252" s="59"/>
      <c r="P252" s="59"/>
      <c r="Q252" s="150" t="str">
        <f t="shared" si="36"/>
        <v/>
      </c>
      <c r="R252" s="61"/>
      <c r="S252" s="61"/>
      <c r="T252" s="61"/>
      <c r="U252" s="61"/>
      <c r="V252" s="158" t="str">
        <f t="shared" si="37"/>
        <v/>
      </c>
      <c r="W252" s="159" t="str">
        <f t="shared" si="31"/>
        <v/>
      </c>
      <c r="X252" s="88"/>
    </row>
    <row r="253" spans="1:24" x14ac:dyDescent="0.3">
      <c r="A253" s="146">
        <f t="shared" si="32"/>
        <v>249</v>
      </c>
      <c r="B253" s="56"/>
      <c r="C253" s="70"/>
      <c r="D253" s="57"/>
      <c r="E253" s="58"/>
      <c r="F253" s="59"/>
      <c r="G253" s="57"/>
      <c r="H253" s="57"/>
      <c r="I253" s="150" t="str">
        <f t="shared" si="33"/>
        <v/>
      </c>
      <c r="J253" s="60"/>
      <c r="K253" s="150" t="str">
        <f t="shared" si="34"/>
        <v/>
      </c>
      <c r="L253" s="60"/>
      <c r="M253" s="150" t="str">
        <f t="shared" si="35"/>
        <v/>
      </c>
      <c r="N253" s="59"/>
      <c r="O253" s="59"/>
      <c r="P253" s="59"/>
      <c r="Q253" s="150" t="str">
        <f t="shared" si="36"/>
        <v/>
      </c>
      <c r="R253" s="61"/>
      <c r="S253" s="61"/>
      <c r="T253" s="61"/>
      <c r="U253" s="61"/>
      <c r="V253" s="158" t="str">
        <f t="shared" si="37"/>
        <v/>
      </c>
      <c r="W253" s="159" t="str">
        <f t="shared" si="31"/>
        <v/>
      </c>
      <c r="X253" s="88"/>
    </row>
    <row r="254" spans="1:24" x14ac:dyDescent="0.3">
      <c r="A254" s="146">
        <f t="shared" si="32"/>
        <v>250</v>
      </c>
      <c r="B254" s="56"/>
      <c r="C254" s="70"/>
      <c r="D254" s="57"/>
      <c r="E254" s="58"/>
      <c r="F254" s="59"/>
      <c r="G254" s="57"/>
      <c r="H254" s="57"/>
      <c r="I254" s="150" t="str">
        <f t="shared" si="33"/>
        <v/>
      </c>
      <c r="J254" s="60"/>
      <c r="K254" s="150" t="str">
        <f t="shared" si="34"/>
        <v/>
      </c>
      <c r="L254" s="60"/>
      <c r="M254" s="150" t="str">
        <f t="shared" si="35"/>
        <v/>
      </c>
      <c r="N254" s="59"/>
      <c r="O254" s="59"/>
      <c r="P254" s="59"/>
      <c r="Q254" s="150" t="str">
        <f t="shared" si="36"/>
        <v/>
      </c>
      <c r="R254" s="61"/>
      <c r="S254" s="61"/>
      <c r="T254" s="61"/>
      <c r="U254" s="61"/>
      <c r="V254" s="158" t="str">
        <f t="shared" si="37"/>
        <v/>
      </c>
      <c r="W254" s="159" t="str">
        <f t="shared" si="31"/>
        <v/>
      </c>
      <c r="X254" s="88"/>
    </row>
    <row r="255" spans="1:24" x14ac:dyDescent="0.3">
      <c r="A255" s="146">
        <f t="shared" si="32"/>
        <v>251</v>
      </c>
      <c r="B255" s="56"/>
      <c r="C255" s="70"/>
      <c r="D255" s="57"/>
      <c r="E255" s="58"/>
      <c r="F255" s="59"/>
      <c r="G255" s="57"/>
      <c r="H255" s="57"/>
      <c r="I255" s="150" t="str">
        <f t="shared" si="33"/>
        <v/>
      </c>
      <c r="J255" s="60"/>
      <c r="K255" s="150" t="str">
        <f t="shared" si="34"/>
        <v/>
      </c>
      <c r="L255" s="60"/>
      <c r="M255" s="150" t="str">
        <f t="shared" si="35"/>
        <v/>
      </c>
      <c r="N255" s="59"/>
      <c r="O255" s="59"/>
      <c r="P255" s="59"/>
      <c r="Q255" s="150" t="str">
        <f t="shared" si="36"/>
        <v/>
      </c>
      <c r="R255" s="61"/>
      <c r="S255" s="61"/>
      <c r="T255" s="61"/>
      <c r="U255" s="61"/>
      <c r="V255" s="158" t="str">
        <f t="shared" si="37"/>
        <v/>
      </c>
      <c r="W255" s="159" t="str">
        <f t="shared" si="31"/>
        <v/>
      </c>
      <c r="X255" s="88"/>
    </row>
    <row r="256" spans="1:24" x14ac:dyDescent="0.3">
      <c r="A256" s="146">
        <f t="shared" si="32"/>
        <v>252</v>
      </c>
      <c r="B256" s="56"/>
      <c r="C256" s="70"/>
      <c r="D256" s="57"/>
      <c r="E256" s="58"/>
      <c r="F256" s="59"/>
      <c r="G256" s="57"/>
      <c r="H256" s="57"/>
      <c r="I256" s="150" t="str">
        <f t="shared" si="33"/>
        <v/>
      </c>
      <c r="J256" s="60"/>
      <c r="K256" s="150" t="str">
        <f t="shared" si="34"/>
        <v/>
      </c>
      <c r="L256" s="60"/>
      <c r="M256" s="150" t="str">
        <f t="shared" si="35"/>
        <v/>
      </c>
      <c r="N256" s="59"/>
      <c r="O256" s="59"/>
      <c r="P256" s="59"/>
      <c r="Q256" s="150" t="str">
        <f t="shared" si="36"/>
        <v/>
      </c>
      <c r="R256" s="61"/>
      <c r="S256" s="61"/>
      <c r="T256" s="61"/>
      <c r="U256" s="61"/>
      <c r="V256" s="158" t="str">
        <f t="shared" si="37"/>
        <v/>
      </c>
      <c r="W256" s="159" t="str">
        <f t="shared" si="31"/>
        <v/>
      </c>
      <c r="X256" s="88"/>
    </row>
    <row r="257" spans="1:24" x14ac:dyDescent="0.3">
      <c r="A257" s="146">
        <f t="shared" si="32"/>
        <v>253</v>
      </c>
      <c r="B257" s="56"/>
      <c r="C257" s="70"/>
      <c r="D257" s="57"/>
      <c r="E257" s="58"/>
      <c r="F257" s="59"/>
      <c r="G257" s="57"/>
      <c r="H257" s="57"/>
      <c r="I257" s="150" t="str">
        <f t="shared" si="33"/>
        <v/>
      </c>
      <c r="J257" s="60"/>
      <c r="K257" s="150" t="str">
        <f t="shared" si="34"/>
        <v/>
      </c>
      <c r="L257" s="60"/>
      <c r="M257" s="150" t="str">
        <f t="shared" si="35"/>
        <v/>
      </c>
      <c r="N257" s="59"/>
      <c r="O257" s="59"/>
      <c r="P257" s="59"/>
      <c r="Q257" s="150" t="str">
        <f t="shared" si="36"/>
        <v/>
      </c>
      <c r="R257" s="61"/>
      <c r="S257" s="61"/>
      <c r="T257" s="61"/>
      <c r="U257" s="61"/>
      <c r="V257" s="158" t="str">
        <f t="shared" si="37"/>
        <v/>
      </c>
      <c r="W257" s="159" t="str">
        <f t="shared" si="31"/>
        <v/>
      </c>
      <c r="X257" s="88"/>
    </row>
    <row r="258" spans="1:24" x14ac:dyDescent="0.3">
      <c r="A258" s="146">
        <f t="shared" si="32"/>
        <v>254</v>
      </c>
      <c r="B258" s="56"/>
      <c r="C258" s="70"/>
      <c r="D258" s="57"/>
      <c r="E258" s="58"/>
      <c r="F258" s="59"/>
      <c r="G258" s="57"/>
      <c r="H258" s="57"/>
      <c r="I258" s="150" t="str">
        <f t="shared" si="33"/>
        <v/>
      </c>
      <c r="J258" s="60"/>
      <c r="K258" s="150" t="str">
        <f t="shared" si="34"/>
        <v/>
      </c>
      <c r="L258" s="60"/>
      <c r="M258" s="150" t="str">
        <f t="shared" si="35"/>
        <v/>
      </c>
      <c r="N258" s="59"/>
      <c r="O258" s="59"/>
      <c r="P258" s="59"/>
      <c r="Q258" s="150" t="str">
        <f t="shared" si="36"/>
        <v/>
      </c>
      <c r="R258" s="61"/>
      <c r="S258" s="61"/>
      <c r="T258" s="61"/>
      <c r="U258" s="61"/>
      <c r="V258" s="158" t="str">
        <f t="shared" si="37"/>
        <v/>
      </c>
      <c r="W258" s="159" t="str">
        <f t="shared" si="31"/>
        <v/>
      </c>
      <c r="X258" s="88"/>
    </row>
    <row r="259" spans="1:24" x14ac:dyDescent="0.3">
      <c r="A259" s="146">
        <f t="shared" si="32"/>
        <v>255</v>
      </c>
      <c r="B259" s="56"/>
      <c r="C259" s="70"/>
      <c r="D259" s="57"/>
      <c r="E259" s="58"/>
      <c r="F259" s="59"/>
      <c r="G259" s="57"/>
      <c r="H259" s="57"/>
      <c r="I259" s="150" t="str">
        <f t="shared" si="33"/>
        <v/>
      </c>
      <c r="J259" s="60"/>
      <c r="K259" s="150" t="str">
        <f t="shared" si="34"/>
        <v/>
      </c>
      <c r="L259" s="60"/>
      <c r="M259" s="150" t="str">
        <f t="shared" si="35"/>
        <v/>
      </c>
      <c r="N259" s="59"/>
      <c r="O259" s="59"/>
      <c r="P259" s="59"/>
      <c r="Q259" s="150" t="str">
        <f t="shared" si="36"/>
        <v/>
      </c>
      <c r="R259" s="61"/>
      <c r="S259" s="61"/>
      <c r="T259" s="61"/>
      <c r="U259" s="61"/>
      <c r="V259" s="158" t="str">
        <f t="shared" si="37"/>
        <v/>
      </c>
      <c r="W259" s="159" t="str">
        <f t="shared" si="31"/>
        <v/>
      </c>
      <c r="X259" s="88"/>
    </row>
    <row r="260" spans="1:24" x14ac:dyDescent="0.3">
      <c r="A260" s="146">
        <f t="shared" si="32"/>
        <v>256</v>
      </c>
      <c r="B260" s="56"/>
      <c r="C260" s="70"/>
      <c r="D260" s="57"/>
      <c r="E260" s="58"/>
      <c r="F260" s="59"/>
      <c r="G260" s="57"/>
      <c r="H260" s="57"/>
      <c r="I260" s="150" t="str">
        <f t="shared" si="33"/>
        <v/>
      </c>
      <c r="J260" s="60"/>
      <c r="K260" s="150" t="str">
        <f t="shared" si="34"/>
        <v/>
      </c>
      <c r="L260" s="60"/>
      <c r="M260" s="150" t="str">
        <f t="shared" si="35"/>
        <v/>
      </c>
      <c r="N260" s="59"/>
      <c r="O260" s="59"/>
      <c r="P260" s="59"/>
      <c r="Q260" s="150" t="str">
        <f t="shared" si="36"/>
        <v/>
      </c>
      <c r="R260" s="61"/>
      <c r="S260" s="61"/>
      <c r="T260" s="61"/>
      <c r="U260" s="61"/>
      <c r="V260" s="158" t="str">
        <f t="shared" si="37"/>
        <v/>
      </c>
      <c r="W260" s="159" t="str">
        <f t="shared" si="31"/>
        <v/>
      </c>
      <c r="X260" s="88"/>
    </row>
    <row r="261" spans="1:24" x14ac:dyDescent="0.3">
      <c r="A261" s="146">
        <f t="shared" si="32"/>
        <v>257</v>
      </c>
      <c r="B261" s="56"/>
      <c r="C261" s="70"/>
      <c r="D261" s="57"/>
      <c r="E261" s="58"/>
      <c r="F261" s="59"/>
      <c r="G261" s="57"/>
      <c r="H261" s="57"/>
      <c r="I261" s="150" t="str">
        <f t="shared" si="33"/>
        <v/>
      </c>
      <c r="J261" s="60"/>
      <c r="K261" s="150" t="str">
        <f t="shared" si="34"/>
        <v/>
      </c>
      <c r="L261" s="60"/>
      <c r="M261" s="150" t="str">
        <f t="shared" si="35"/>
        <v/>
      </c>
      <c r="N261" s="59"/>
      <c r="O261" s="59"/>
      <c r="P261" s="59"/>
      <c r="Q261" s="150" t="str">
        <f t="shared" si="36"/>
        <v/>
      </c>
      <c r="R261" s="61"/>
      <c r="S261" s="61"/>
      <c r="T261" s="61"/>
      <c r="U261" s="61"/>
      <c r="V261" s="158" t="str">
        <f t="shared" si="37"/>
        <v/>
      </c>
      <c r="W261" s="159" t="str">
        <f t="shared" si="31"/>
        <v/>
      </c>
      <c r="X261" s="88"/>
    </row>
    <row r="262" spans="1:24" x14ac:dyDescent="0.3">
      <c r="A262" s="146">
        <f t="shared" si="32"/>
        <v>258</v>
      </c>
      <c r="B262" s="56"/>
      <c r="C262" s="70"/>
      <c r="D262" s="57"/>
      <c r="E262" s="58"/>
      <c r="F262" s="59"/>
      <c r="G262" s="57"/>
      <c r="H262" s="57"/>
      <c r="I262" s="150" t="str">
        <f t="shared" si="33"/>
        <v/>
      </c>
      <c r="J262" s="60"/>
      <c r="K262" s="150" t="str">
        <f t="shared" si="34"/>
        <v/>
      </c>
      <c r="L262" s="60"/>
      <c r="M262" s="150" t="str">
        <f t="shared" si="35"/>
        <v/>
      </c>
      <c r="N262" s="59"/>
      <c r="O262" s="59"/>
      <c r="P262" s="59"/>
      <c r="Q262" s="150" t="str">
        <f t="shared" si="36"/>
        <v/>
      </c>
      <c r="R262" s="61"/>
      <c r="S262" s="61"/>
      <c r="T262" s="61"/>
      <c r="U262" s="61"/>
      <c r="V262" s="158" t="str">
        <f t="shared" si="37"/>
        <v/>
      </c>
      <c r="W262" s="159" t="str">
        <f t="shared" ref="W262:W325" si="38">IF(B262="","",ROUND(Q262/V262,2))</f>
        <v/>
      </c>
      <c r="X262" s="88"/>
    </row>
    <row r="263" spans="1:24" x14ac:dyDescent="0.3">
      <c r="A263" s="146">
        <f t="shared" ref="A263:A326" si="39">A262+1</f>
        <v>259</v>
      </c>
      <c r="B263" s="56"/>
      <c r="C263" s="70"/>
      <c r="D263" s="57"/>
      <c r="E263" s="58"/>
      <c r="F263" s="59"/>
      <c r="G263" s="57"/>
      <c r="H263" s="57"/>
      <c r="I263" s="150" t="str">
        <f t="shared" si="33"/>
        <v/>
      </c>
      <c r="J263" s="60"/>
      <c r="K263" s="150" t="str">
        <f t="shared" si="34"/>
        <v/>
      </c>
      <c r="L263" s="60"/>
      <c r="M263" s="150" t="str">
        <f t="shared" si="35"/>
        <v/>
      </c>
      <c r="N263" s="59"/>
      <c r="O263" s="59"/>
      <c r="P263" s="59"/>
      <c r="Q263" s="150" t="str">
        <f t="shared" si="36"/>
        <v/>
      </c>
      <c r="R263" s="61"/>
      <c r="S263" s="61"/>
      <c r="T263" s="61"/>
      <c r="U263" s="61"/>
      <c r="V263" s="158" t="str">
        <f t="shared" si="37"/>
        <v/>
      </c>
      <c r="W263" s="159" t="str">
        <f t="shared" si="38"/>
        <v/>
      </c>
      <c r="X263" s="88"/>
    </row>
    <row r="264" spans="1:24" x14ac:dyDescent="0.3">
      <c r="A264" s="146">
        <f t="shared" si="39"/>
        <v>260</v>
      </c>
      <c r="B264" s="56"/>
      <c r="C264" s="70"/>
      <c r="D264" s="57"/>
      <c r="E264" s="58"/>
      <c r="F264" s="59"/>
      <c r="G264" s="57"/>
      <c r="H264" s="57"/>
      <c r="I264" s="150" t="str">
        <f t="shared" si="33"/>
        <v/>
      </c>
      <c r="J264" s="60"/>
      <c r="K264" s="150" t="str">
        <f t="shared" si="34"/>
        <v/>
      </c>
      <c r="L264" s="60"/>
      <c r="M264" s="150" t="str">
        <f t="shared" si="35"/>
        <v/>
      </c>
      <c r="N264" s="59"/>
      <c r="O264" s="59"/>
      <c r="P264" s="59"/>
      <c r="Q264" s="150" t="str">
        <f t="shared" si="36"/>
        <v/>
      </c>
      <c r="R264" s="61"/>
      <c r="S264" s="61"/>
      <c r="T264" s="61"/>
      <c r="U264" s="61"/>
      <c r="V264" s="158" t="str">
        <f t="shared" si="37"/>
        <v/>
      </c>
      <c r="W264" s="159" t="str">
        <f t="shared" si="38"/>
        <v/>
      </c>
      <c r="X264" s="88"/>
    </row>
    <row r="265" spans="1:24" x14ac:dyDescent="0.3">
      <c r="A265" s="146">
        <f t="shared" si="39"/>
        <v>261</v>
      </c>
      <c r="B265" s="56"/>
      <c r="C265" s="70"/>
      <c r="D265" s="57"/>
      <c r="E265" s="58"/>
      <c r="F265" s="59"/>
      <c r="G265" s="57"/>
      <c r="H265" s="57"/>
      <c r="I265" s="150" t="str">
        <f t="shared" si="33"/>
        <v/>
      </c>
      <c r="J265" s="60"/>
      <c r="K265" s="150" t="str">
        <f t="shared" si="34"/>
        <v/>
      </c>
      <c r="L265" s="60"/>
      <c r="M265" s="150" t="str">
        <f t="shared" si="35"/>
        <v/>
      </c>
      <c r="N265" s="59"/>
      <c r="O265" s="59"/>
      <c r="P265" s="59"/>
      <c r="Q265" s="150" t="str">
        <f t="shared" si="36"/>
        <v/>
      </c>
      <c r="R265" s="61"/>
      <c r="S265" s="61"/>
      <c r="T265" s="61"/>
      <c r="U265" s="61"/>
      <c r="V265" s="158" t="str">
        <f t="shared" si="37"/>
        <v/>
      </c>
      <c r="W265" s="159" t="str">
        <f t="shared" si="38"/>
        <v/>
      </c>
      <c r="X265" s="88"/>
    </row>
    <row r="266" spans="1:24" x14ac:dyDescent="0.3">
      <c r="A266" s="146">
        <f t="shared" si="39"/>
        <v>262</v>
      </c>
      <c r="B266" s="56"/>
      <c r="C266" s="70"/>
      <c r="D266" s="57"/>
      <c r="E266" s="58"/>
      <c r="F266" s="59"/>
      <c r="G266" s="57"/>
      <c r="H266" s="57"/>
      <c r="I266" s="150" t="str">
        <f t="shared" si="33"/>
        <v/>
      </c>
      <c r="J266" s="60"/>
      <c r="K266" s="150" t="str">
        <f t="shared" si="34"/>
        <v/>
      </c>
      <c r="L266" s="60"/>
      <c r="M266" s="150" t="str">
        <f t="shared" si="35"/>
        <v/>
      </c>
      <c r="N266" s="59"/>
      <c r="O266" s="59"/>
      <c r="P266" s="59"/>
      <c r="Q266" s="150" t="str">
        <f t="shared" si="36"/>
        <v/>
      </c>
      <c r="R266" s="61"/>
      <c r="S266" s="61"/>
      <c r="T266" s="61"/>
      <c r="U266" s="61"/>
      <c r="V266" s="158" t="str">
        <f t="shared" si="37"/>
        <v/>
      </c>
      <c r="W266" s="159" t="str">
        <f t="shared" si="38"/>
        <v/>
      </c>
      <c r="X266" s="88"/>
    </row>
    <row r="267" spans="1:24" x14ac:dyDescent="0.3">
      <c r="A267" s="146">
        <f t="shared" si="39"/>
        <v>263</v>
      </c>
      <c r="B267" s="56"/>
      <c r="C267" s="70"/>
      <c r="D267" s="57"/>
      <c r="E267" s="58"/>
      <c r="F267" s="59"/>
      <c r="G267" s="57"/>
      <c r="H267" s="57"/>
      <c r="I267" s="150" t="str">
        <f t="shared" si="33"/>
        <v/>
      </c>
      <c r="J267" s="60"/>
      <c r="K267" s="150" t="str">
        <f t="shared" si="34"/>
        <v/>
      </c>
      <c r="L267" s="60"/>
      <c r="M267" s="150" t="str">
        <f t="shared" si="35"/>
        <v/>
      </c>
      <c r="N267" s="59"/>
      <c r="O267" s="59"/>
      <c r="P267" s="59"/>
      <c r="Q267" s="150" t="str">
        <f t="shared" si="36"/>
        <v/>
      </c>
      <c r="R267" s="61"/>
      <c r="S267" s="61"/>
      <c r="T267" s="61"/>
      <c r="U267" s="61"/>
      <c r="V267" s="158" t="str">
        <f t="shared" si="37"/>
        <v/>
      </c>
      <c r="W267" s="159" t="str">
        <f t="shared" si="38"/>
        <v/>
      </c>
      <c r="X267" s="88"/>
    </row>
    <row r="268" spans="1:24" x14ac:dyDescent="0.3">
      <c r="A268" s="146">
        <f t="shared" si="39"/>
        <v>264</v>
      </c>
      <c r="B268" s="56"/>
      <c r="C268" s="70"/>
      <c r="D268" s="57"/>
      <c r="E268" s="58"/>
      <c r="F268" s="59"/>
      <c r="G268" s="57"/>
      <c r="H268" s="57"/>
      <c r="I268" s="150" t="str">
        <f t="shared" si="33"/>
        <v/>
      </c>
      <c r="J268" s="60"/>
      <c r="K268" s="150" t="str">
        <f t="shared" si="34"/>
        <v/>
      </c>
      <c r="L268" s="60"/>
      <c r="M268" s="150" t="str">
        <f t="shared" si="35"/>
        <v/>
      </c>
      <c r="N268" s="59"/>
      <c r="O268" s="59"/>
      <c r="P268" s="59"/>
      <c r="Q268" s="150" t="str">
        <f t="shared" si="36"/>
        <v/>
      </c>
      <c r="R268" s="61"/>
      <c r="S268" s="61"/>
      <c r="T268" s="61"/>
      <c r="U268" s="61"/>
      <c r="V268" s="158" t="str">
        <f t="shared" si="37"/>
        <v/>
      </c>
      <c r="W268" s="159" t="str">
        <f t="shared" si="38"/>
        <v/>
      </c>
      <c r="X268" s="88"/>
    </row>
    <row r="269" spans="1:24" x14ac:dyDescent="0.3">
      <c r="A269" s="146">
        <f t="shared" si="39"/>
        <v>265</v>
      </c>
      <c r="B269" s="56"/>
      <c r="C269" s="70"/>
      <c r="D269" s="57"/>
      <c r="E269" s="58"/>
      <c r="F269" s="59"/>
      <c r="G269" s="57"/>
      <c r="H269" s="57"/>
      <c r="I269" s="150" t="str">
        <f t="shared" si="33"/>
        <v/>
      </c>
      <c r="J269" s="60"/>
      <c r="K269" s="150" t="str">
        <f t="shared" si="34"/>
        <v/>
      </c>
      <c r="L269" s="60"/>
      <c r="M269" s="150" t="str">
        <f t="shared" si="35"/>
        <v/>
      </c>
      <c r="N269" s="59"/>
      <c r="O269" s="59"/>
      <c r="P269" s="59"/>
      <c r="Q269" s="150" t="str">
        <f t="shared" si="36"/>
        <v/>
      </c>
      <c r="R269" s="61"/>
      <c r="S269" s="61"/>
      <c r="T269" s="61"/>
      <c r="U269" s="61"/>
      <c r="V269" s="158" t="str">
        <f t="shared" si="37"/>
        <v/>
      </c>
      <c r="W269" s="159" t="str">
        <f t="shared" si="38"/>
        <v/>
      </c>
      <c r="X269" s="88"/>
    </row>
    <row r="270" spans="1:24" x14ac:dyDescent="0.3">
      <c r="A270" s="146">
        <f t="shared" si="39"/>
        <v>266</v>
      </c>
      <c r="B270" s="56"/>
      <c r="C270" s="70"/>
      <c r="D270" s="57"/>
      <c r="E270" s="58"/>
      <c r="F270" s="59"/>
      <c r="G270" s="57"/>
      <c r="H270" s="57"/>
      <c r="I270" s="150" t="str">
        <f t="shared" si="33"/>
        <v/>
      </c>
      <c r="J270" s="60"/>
      <c r="K270" s="150" t="str">
        <f t="shared" si="34"/>
        <v/>
      </c>
      <c r="L270" s="60"/>
      <c r="M270" s="150" t="str">
        <f t="shared" si="35"/>
        <v/>
      </c>
      <c r="N270" s="59"/>
      <c r="O270" s="59"/>
      <c r="P270" s="59"/>
      <c r="Q270" s="150" t="str">
        <f t="shared" si="36"/>
        <v/>
      </c>
      <c r="R270" s="61"/>
      <c r="S270" s="61"/>
      <c r="T270" s="61"/>
      <c r="U270" s="61"/>
      <c r="V270" s="158" t="str">
        <f t="shared" si="37"/>
        <v/>
      </c>
      <c r="W270" s="159" t="str">
        <f t="shared" si="38"/>
        <v/>
      </c>
      <c r="X270" s="88"/>
    </row>
    <row r="271" spans="1:24" x14ac:dyDescent="0.3">
      <c r="A271" s="146">
        <f t="shared" si="39"/>
        <v>267</v>
      </c>
      <c r="B271" s="56"/>
      <c r="C271" s="70"/>
      <c r="D271" s="57"/>
      <c r="E271" s="58"/>
      <c r="F271" s="59"/>
      <c r="G271" s="57"/>
      <c r="H271" s="57"/>
      <c r="I271" s="150" t="str">
        <f t="shared" si="33"/>
        <v/>
      </c>
      <c r="J271" s="60"/>
      <c r="K271" s="150" t="str">
        <f t="shared" si="34"/>
        <v/>
      </c>
      <c r="L271" s="60"/>
      <c r="M271" s="150" t="str">
        <f t="shared" si="35"/>
        <v/>
      </c>
      <c r="N271" s="59"/>
      <c r="O271" s="59"/>
      <c r="P271" s="59"/>
      <c r="Q271" s="150" t="str">
        <f t="shared" si="36"/>
        <v/>
      </c>
      <c r="R271" s="61"/>
      <c r="S271" s="61"/>
      <c r="T271" s="61"/>
      <c r="U271" s="61"/>
      <c r="V271" s="158" t="str">
        <f t="shared" si="37"/>
        <v/>
      </c>
      <c r="W271" s="159" t="str">
        <f t="shared" si="38"/>
        <v/>
      </c>
      <c r="X271" s="88"/>
    </row>
    <row r="272" spans="1:24" x14ac:dyDescent="0.3">
      <c r="A272" s="146">
        <f t="shared" si="39"/>
        <v>268</v>
      </c>
      <c r="B272" s="56"/>
      <c r="C272" s="70"/>
      <c r="D272" s="57"/>
      <c r="E272" s="58"/>
      <c r="F272" s="59"/>
      <c r="G272" s="57"/>
      <c r="H272" s="57"/>
      <c r="I272" s="150" t="str">
        <f t="shared" si="33"/>
        <v/>
      </c>
      <c r="J272" s="60"/>
      <c r="K272" s="150" t="str">
        <f t="shared" si="34"/>
        <v/>
      </c>
      <c r="L272" s="60"/>
      <c r="M272" s="150" t="str">
        <f t="shared" si="35"/>
        <v/>
      </c>
      <c r="N272" s="59"/>
      <c r="O272" s="59"/>
      <c r="P272" s="59"/>
      <c r="Q272" s="150" t="str">
        <f t="shared" si="36"/>
        <v/>
      </c>
      <c r="R272" s="61"/>
      <c r="S272" s="61"/>
      <c r="T272" s="61"/>
      <c r="U272" s="61"/>
      <c r="V272" s="158" t="str">
        <f t="shared" si="37"/>
        <v/>
      </c>
      <c r="W272" s="159" t="str">
        <f t="shared" si="38"/>
        <v/>
      </c>
      <c r="X272" s="88"/>
    </row>
    <row r="273" spans="1:24" x14ac:dyDescent="0.3">
      <c r="A273" s="146">
        <f t="shared" si="39"/>
        <v>269</v>
      </c>
      <c r="B273" s="56"/>
      <c r="C273" s="70"/>
      <c r="D273" s="57"/>
      <c r="E273" s="58"/>
      <c r="F273" s="59"/>
      <c r="G273" s="57"/>
      <c r="H273" s="57"/>
      <c r="I273" s="150" t="str">
        <f t="shared" si="33"/>
        <v/>
      </c>
      <c r="J273" s="60"/>
      <c r="K273" s="150" t="str">
        <f t="shared" si="34"/>
        <v/>
      </c>
      <c r="L273" s="60"/>
      <c r="M273" s="150" t="str">
        <f t="shared" si="35"/>
        <v/>
      </c>
      <c r="N273" s="59"/>
      <c r="O273" s="59"/>
      <c r="P273" s="59"/>
      <c r="Q273" s="150" t="str">
        <f t="shared" si="36"/>
        <v/>
      </c>
      <c r="R273" s="61"/>
      <c r="S273" s="61"/>
      <c r="T273" s="61"/>
      <c r="U273" s="61"/>
      <c r="V273" s="158" t="str">
        <f t="shared" si="37"/>
        <v/>
      </c>
      <c r="W273" s="159" t="str">
        <f t="shared" si="38"/>
        <v/>
      </c>
      <c r="X273" s="88"/>
    </row>
    <row r="274" spans="1:24" x14ac:dyDescent="0.3">
      <c r="A274" s="146">
        <f t="shared" si="39"/>
        <v>270</v>
      </c>
      <c r="B274" s="56"/>
      <c r="C274" s="70"/>
      <c r="D274" s="57"/>
      <c r="E274" s="58"/>
      <c r="F274" s="59"/>
      <c r="G274" s="57"/>
      <c r="H274" s="57"/>
      <c r="I274" s="150" t="str">
        <f t="shared" si="33"/>
        <v/>
      </c>
      <c r="J274" s="60"/>
      <c r="K274" s="150" t="str">
        <f t="shared" si="34"/>
        <v/>
      </c>
      <c r="L274" s="60"/>
      <c r="M274" s="150" t="str">
        <f t="shared" si="35"/>
        <v/>
      </c>
      <c r="N274" s="59"/>
      <c r="O274" s="59"/>
      <c r="P274" s="59"/>
      <c r="Q274" s="150" t="str">
        <f t="shared" si="36"/>
        <v/>
      </c>
      <c r="R274" s="61"/>
      <c r="S274" s="61"/>
      <c r="T274" s="61"/>
      <c r="U274" s="61"/>
      <c r="V274" s="158" t="str">
        <f t="shared" si="37"/>
        <v/>
      </c>
      <c r="W274" s="159" t="str">
        <f t="shared" si="38"/>
        <v/>
      </c>
      <c r="X274" s="88"/>
    </row>
    <row r="275" spans="1:24" x14ac:dyDescent="0.3">
      <c r="A275" s="146">
        <f t="shared" si="39"/>
        <v>271</v>
      </c>
      <c r="B275" s="56"/>
      <c r="C275" s="70"/>
      <c r="D275" s="57"/>
      <c r="E275" s="58"/>
      <c r="F275" s="59"/>
      <c r="G275" s="57"/>
      <c r="H275" s="57"/>
      <c r="I275" s="150" t="str">
        <f t="shared" si="33"/>
        <v/>
      </c>
      <c r="J275" s="60"/>
      <c r="K275" s="150" t="str">
        <f t="shared" si="34"/>
        <v/>
      </c>
      <c r="L275" s="60"/>
      <c r="M275" s="150" t="str">
        <f t="shared" si="35"/>
        <v/>
      </c>
      <c r="N275" s="59"/>
      <c r="O275" s="59"/>
      <c r="P275" s="59"/>
      <c r="Q275" s="150" t="str">
        <f t="shared" si="36"/>
        <v/>
      </c>
      <c r="R275" s="61"/>
      <c r="S275" s="61"/>
      <c r="T275" s="61"/>
      <c r="U275" s="61"/>
      <c r="V275" s="158" t="str">
        <f t="shared" si="37"/>
        <v/>
      </c>
      <c r="W275" s="159" t="str">
        <f t="shared" si="38"/>
        <v/>
      </c>
      <c r="X275" s="88"/>
    </row>
    <row r="276" spans="1:24" x14ac:dyDescent="0.3">
      <c r="A276" s="146">
        <f t="shared" si="39"/>
        <v>272</v>
      </c>
      <c r="B276" s="56"/>
      <c r="C276" s="70"/>
      <c r="D276" s="57"/>
      <c r="E276" s="58"/>
      <c r="F276" s="59"/>
      <c r="G276" s="57"/>
      <c r="H276" s="57"/>
      <c r="I276" s="150" t="str">
        <f t="shared" si="33"/>
        <v/>
      </c>
      <c r="J276" s="60"/>
      <c r="K276" s="150" t="str">
        <f t="shared" si="34"/>
        <v/>
      </c>
      <c r="L276" s="60"/>
      <c r="M276" s="150" t="str">
        <f t="shared" si="35"/>
        <v/>
      </c>
      <c r="N276" s="59"/>
      <c r="O276" s="59"/>
      <c r="P276" s="59"/>
      <c r="Q276" s="150" t="str">
        <f t="shared" si="36"/>
        <v/>
      </c>
      <c r="R276" s="61"/>
      <c r="S276" s="61"/>
      <c r="T276" s="61"/>
      <c r="U276" s="61"/>
      <c r="V276" s="158" t="str">
        <f t="shared" si="37"/>
        <v/>
      </c>
      <c r="W276" s="159" t="str">
        <f t="shared" si="38"/>
        <v/>
      </c>
      <c r="X276" s="88"/>
    </row>
    <row r="277" spans="1:24" x14ac:dyDescent="0.3">
      <c r="A277" s="146">
        <f t="shared" si="39"/>
        <v>273</v>
      </c>
      <c r="B277" s="56"/>
      <c r="C277" s="70"/>
      <c r="D277" s="57"/>
      <c r="E277" s="58"/>
      <c r="F277" s="59"/>
      <c r="G277" s="57"/>
      <c r="H277" s="57"/>
      <c r="I277" s="150" t="str">
        <f t="shared" si="33"/>
        <v/>
      </c>
      <c r="J277" s="60"/>
      <c r="K277" s="150" t="str">
        <f t="shared" si="34"/>
        <v/>
      </c>
      <c r="L277" s="60"/>
      <c r="M277" s="150" t="str">
        <f t="shared" si="35"/>
        <v/>
      </c>
      <c r="N277" s="59"/>
      <c r="O277" s="59"/>
      <c r="P277" s="59"/>
      <c r="Q277" s="150" t="str">
        <f t="shared" si="36"/>
        <v/>
      </c>
      <c r="R277" s="61"/>
      <c r="S277" s="61"/>
      <c r="T277" s="61"/>
      <c r="U277" s="61"/>
      <c r="V277" s="158" t="str">
        <f t="shared" si="37"/>
        <v/>
      </c>
      <c r="W277" s="159" t="str">
        <f t="shared" si="38"/>
        <v/>
      </c>
      <c r="X277" s="88"/>
    </row>
    <row r="278" spans="1:24" x14ac:dyDescent="0.3">
      <c r="A278" s="146">
        <f t="shared" si="39"/>
        <v>274</v>
      </c>
      <c r="B278" s="56"/>
      <c r="C278" s="70"/>
      <c r="D278" s="57"/>
      <c r="E278" s="58"/>
      <c r="F278" s="59"/>
      <c r="G278" s="57"/>
      <c r="H278" s="57"/>
      <c r="I278" s="150" t="str">
        <f t="shared" si="33"/>
        <v/>
      </c>
      <c r="J278" s="60"/>
      <c r="K278" s="150" t="str">
        <f t="shared" si="34"/>
        <v/>
      </c>
      <c r="L278" s="60"/>
      <c r="M278" s="150" t="str">
        <f t="shared" si="35"/>
        <v/>
      </c>
      <c r="N278" s="59"/>
      <c r="O278" s="59"/>
      <c r="P278" s="59"/>
      <c r="Q278" s="150" t="str">
        <f t="shared" si="36"/>
        <v/>
      </c>
      <c r="R278" s="61"/>
      <c r="S278" s="61"/>
      <c r="T278" s="61"/>
      <c r="U278" s="61"/>
      <c r="V278" s="158" t="str">
        <f t="shared" si="37"/>
        <v/>
      </c>
      <c r="W278" s="159" t="str">
        <f t="shared" si="38"/>
        <v/>
      </c>
      <c r="X278" s="88"/>
    </row>
    <row r="279" spans="1:24" x14ac:dyDescent="0.3">
      <c r="A279" s="146">
        <f t="shared" si="39"/>
        <v>275</v>
      </c>
      <c r="B279" s="56"/>
      <c r="C279" s="70"/>
      <c r="D279" s="57"/>
      <c r="E279" s="58"/>
      <c r="F279" s="59"/>
      <c r="G279" s="57"/>
      <c r="H279" s="57"/>
      <c r="I279" s="150" t="str">
        <f t="shared" si="33"/>
        <v/>
      </c>
      <c r="J279" s="60"/>
      <c r="K279" s="150" t="str">
        <f t="shared" si="34"/>
        <v/>
      </c>
      <c r="L279" s="60"/>
      <c r="M279" s="150" t="str">
        <f t="shared" si="35"/>
        <v/>
      </c>
      <c r="N279" s="59"/>
      <c r="O279" s="59"/>
      <c r="P279" s="59"/>
      <c r="Q279" s="150" t="str">
        <f t="shared" si="36"/>
        <v/>
      </c>
      <c r="R279" s="61"/>
      <c r="S279" s="61"/>
      <c r="T279" s="61"/>
      <c r="U279" s="61"/>
      <c r="V279" s="158" t="str">
        <f t="shared" si="37"/>
        <v/>
      </c>
      <c r="W279" s="159" t="str">
        <f t="shared" si="38"/>
        <v/>
      </c>
      <c r="X279" s="88"/>
    </row>
    <row r="280" spans="1:24" x14ac:dyDescent="0.3">
      <c r="A280" s="146">
        <f t="shared" si="39"/>
        <v>276</v>
      </c>
      <c r="B280" s="56"/>
      <c r="C280" s="70"/>
      <c r="D280" s="57"/>
      <c r="E280" s="58"/>
      <c r="F280" s="59"/>
      <c r="G280" s="57"/>
      <c r="H280" s="57"/>
      <c r="I280" s="150" t="str">
        <f t="shared" si="33"/>
        <v/>
      </c>
      <c r="J280" s="60"/>
      <c r="K280" s="150" t="str">
        <f t="shared" si="34"/>
        <v/>
      </c>
      <c r="L280" s="60"/>
      <c r="M280" s="150" t="str">
        <f t="shared" si="35"/>
        <v/>
      </c>
      <c r="N280" s="59"/>
      <c r="O280" s="59"/>
      <c r="P280" s="59"/>
      <c r="Q280" s="150" t="str">
        <f t="shared" si="36"/>
        <v/>
      </c>
      <c r="R280" s="61"/>
      <c r="S280" s="61"/>
      <c r="T280" s="61"/>
      <c r="U280" s="61"/>
      <c r="V280" s="158" t="str">
        <f t="shared" si="37"/>
        <v/>
      </c>
      <c r="W280" s="159" t="str">
        <f t="shared" si="38"/>
        <v/>
      </c>
      <c r="X280" s="88"/>
    </row>
    <row r="281" spans="1:24" x14ac:dyDescent="0.3">
      <c r="A281" s="146">
        <f t="shared" si="39"/>
        <v>277</v>
      </c>
      <c r="B281" s="56"/>
      <c r="C281" s="70"/>
      <c r="D281" s="57"/>
      <c r="E281" s="58"/>
      <c r="F281" s="59"/>
      <c r="G281" s="57"/>
      <c r="H281" s="57"/>
      <c r="I281" s="150" t="str">
        <f t="shared" si="33"/>
        <v/>
      </c>
      <c r="J281" s="60"/>
      <c r="K281" s="150" t="str">
        <f t="shared" si="34"/>
        <v/>
      </c>
      <c r="L281" s="60"/>
      <c r="M281" s="150" t="str">
        <f t="shared" si="35"/>
        <v/>
      </c>
      <c r="N281" s="59"/>
      <c r="O281" s="59"/>
      <c r="P281" s="59"/>
      <c r="Q281" s="150" t="str">
        <f t="shared" si="36"/>
        <v/>
      </c>
      <c r="R281" s="61"/>
      <c r="S281" s="61"/>
      <c r="T281" s="61"/>
      <c r="U281" s="61"/>
      <c r="V281" s="158" t="str">
        <f t="shared" si="37"/>
        <v/>
      </c>
      <c r="W281" s="159" t="str">
        <f t="shared" si="38"/>
        <v/>
      </c>
      <c r="X281" s="88"/>
    </row>
    <row r="282" spans="1:24" x14ac:dyDescent="0.3">
      <c r="A282" s="146">
        <f t="shared" si="39"/>
        <v>278</v>
      </c>
      <c r="B282" s="56"/>
      <c r="C282" s="70"/>
      <c r="D282" s="57"/>
      <c r="E282" s="58"/>
      <c r="F282" s="59"/>
      <c r="G282" s="57"/>
      <c r="H282" s="57"/>
      <c r="I282" s="150" t="str">
        <f t="shared" si="33"/>
        <v/>
      </c>
      <c r="J282" s="60"/>
      <c r="K282" s="150" t="str">
        <f t="shared" si="34"/>
        <v/>
      </c>
      <c r="L282" s="60"/>
      <c r="M282" s="150" t="str">
        <f t="shared" si="35"/>
        <v/>
      </c>
      <c r="N282" s="59"/>
      <c r="O282" s="59"/>
      <c r="P282" s="59"/>
      <c r="Q282" s="150" t="str">
        <f t="shared" si="36"/>
        <v/>
      </c>
      <c r="R282" s="61"/>
      <c r="S282" s="61"/>
      <c r="T282" s="61"/>
      <c r="U282" s="61"/>
      <c r="V282" s="158" t="str">
        <f t="shared" si="37"/>
        <v/>
      </c>
      <c r="W282" s="159" t="str">
        <f t="shared" si="38"/>
        <v/>
      </c>
      <c r="X282" s="88"/>
    </row>
    <row r="283" spans="1:24" x14ac:dyDescent="0.3">
      <c r="A283" s="146">
        <f t="shared" si="39"/>
        <v>279</v>
      </c>
      <c r="B283" s="56"/>
      <c r="C283" s="70"/>
      <c r="D283" s="57"/>
      <c r="E283" s="58"/>
      <c r="F283" s="59"/>
      <c r="G283" s="57"/>
      <c r="H283" s="57"/>
      <c r="I283" s="150" t="str">
        <f t="shared" si="33"/>
        <v/>
      </c>
      <c r="J283" s="60"/>
      <c r="K283" s="150" t="str">
        <f t="shared" si="34"/>
        <v/>
      </c>
      <c r="L283" s="60"/>
      <c r="M283" s="150" t="str">
        <f t="shared" si="35"/>
        <v/>
      </c>
      <c r="N283" s="59"/>
      <c r="O283" s="59"/>
      <c r="P283" s="59"/>
      <c r="Q283" s="150" t="str">
        <f t="shared" si="36"/>
        <v/>
      </c>
      <c r="R283" s="61"/>
      <c r="S283" s="61"/>
      <c r="T283" s="61"/>
      <c r="U283" s="61"/>
      <c r="V283" s="158" t="str">
        <f t="shared" si="37"/>
        <v/>
      </c>
      <c r="W283" s="159" t="str">
        <f t="shared" si="38"/>
        <v/>
      </c>
      <c r="X283" s="88"/>
    </row>
    <row r="284" spans="1:24" x14ac:dyDescent="0.3">
      <c r="A284" s="146">
        <f t="shared" si="39"/>
        <v>280</v>
      </c>
      <c r="B284" s="56"/>
      <c r="C284" s="70"/>
      <c r="D284" s="57"/>
      <c r="E284" s="58"/>
      <c r="F284" s="59"/>
      <c r="G284" s="57"/>
      <c r="H284" s="57"/>
      <c r="I284" s="150" t="str">
        <f t="shared" si="33"/>
        <v/>
      </c>
      <c r="J284" s="60"/>
      <c r="K284" s="150" t="str">
        <f t="shared" si="34"/>
        <v/>
      </c>
      <c r="L284" s="60"/>
      <c r="M284" s="150" t="str">
        <f t="shared" si="35"/>
        <v/>
      </c>
      <c r="N284" s="59"/>
      <c r="O284" s="59"/>
      <c r="P284" s="59"/>
      <c r="Q284" s="150" t="str">
        <f t="shared" si="36"/>
        <v/>
      </c>
      <c r="R284" s="61"/>
      <c r="S284" s="61"/>
      <c r="T284" s="61"/>
      <c r="U284" s="61"/>
      <c r="V284" s="158" t="str">
        <f t="shared" si="37"/>
        <v/>
      </c>
      <c r="W284" s="159" t="str">
        <f t="shared" si="38"/>
        <v/>
      </c>
      <c r="X284" s="88"/>
    </row>
    <row r="285" spans="1:24" x14ac:dyDescent="0.3">
      <c r="A285" s="146">
        <f t="shared" si="39"/>
        <v>281</v>
      </c>
      <c r="B285" s="56"/>
      <c r="C285" s="70"/>
      <c r="D285" s="57"/>
      <c r="E285" s="58"/>
      <c r="F285" s="59"/>
      <c r="G285" s="57"/>
      <c r="H285" s="57"/>
      <c r="I285" s="150" t="str">
        <f t="shared" si="33"/>
        <v/>
      </c>
      <c r="J285" s="60"/>
      <c r="K285" s="150" t="str">
        <f t="shared" si="34"/>
        <v/>
      </c>
      <c r="L285" s="60"/>
      <c r="M285" s="150" t="str">
        <f t="shared" si="35"/>
        <v/>
      </c>
      <c r="N285" s="59"/>
      <c r="O285" s="59"/>
      <c r="P285" s="59"/>
      <c r="Q285" s="150" t="str">
        <f t="shared" si="36"/>
        <v/>
      </c>
      <c r="R285" s="61"/>
      <c r="S285" s="61"/>
      <c r="T285" s="61"/>
      <c r="U285" s="61"/>
      <c r="V285" s="158" t="str">
        <f t="shared" si="37"/>
        <v/>
      </c>
      <c r="W285" s="159" t="str">
        <f t="shared" si="38"/>
        <v/>
      </c>
      <c r="X285" s="88"/>
    </row>
    <row r="286" spans="1:24" x14ac:dyDescent="0.3">
      <c r="A286" s="146">
        <f t="shared" si="39"/>
        <v>282</v>
      </c>
      <c r="B286" s="56"/>
      <c r="C286" s="70"/>
      <c r="D286" s="57"/>
      <c r="E286" s="58"/>
      <c r="F286" s="59"/>
      <c r="G286" s="57"/>
      <c r="H286" s="57"/>
      <c r="I286" s="150" t="str">
        <f t="shared" si="33"/>
        <v/>
      </c>
      <c r="J286" s="60"/>
      <c r="K286" s="150" t="str">
        <f t="shared" si="34"/>
        <v/>
      </c>
      <c r="L286" s="60"/>
      <c r="M286" s="150" t="str">
        <f t="shared" si="35"/>
        <v/>
      </c>
      <c r="N286" s="59"/>
      <c r="O286" s="59"/>
      <c r="P286" s="59"/>
      <c r="Q286" s="150" t="str">
        <f t="shared" si="36"/>
        <v/>
      </c>
      <c r="R286" s="61"/>
      <c r="S286" s="61"/>
      <c r="T286" s="61"/>
      <c r="U286" s="61"/>
      <c r="V286" s="158" t="str">
        <f t="shared" si="37"/>
        <v/>
      </c>
      <c r="W286" s="159" t="str">
        <f t="shared" si="38"/>
        <v/>
      </c>
      <c r="X286" s="88"/>
    </row>
    <row r="287" spans="1:24" x14ac:dyDescent="0.3">
      <c r="A287" s="146">
        <f t="shared" si="39"/>
        <v>283</v>
      </c>
      <c r="B287" s="56"/>
      <c r="C287" s="70"/>
      <c r="D287" s="57"/>
      <c r="E287" s="58"/>
      <c r="F287" s="59"/>
      <c r="G287" s="57"/>
      <c r="H287" s="57"/>
      <c r="I287" s="150" t="str">
        <f t="shared" si="33"/>
        <v/>
      </c>
      <c r="J287" s="60"/>
      <c r="K287" s="150" t="str">
        <f t="shared" si="34"/>
        <v/>
      </c>
      <c r="L287" s="60"/>
      <c r="M287" s="150" t="str">
        <f t="shared" si="35"/>
        <v/>
      </c>
      <c r="N287" s="59"/>
      <c r="O287" s="59"/>
      <c r="P287" s="59"/>
      <c r="Q287" s="150" t="str">
        <f t="shared" si="36"/>
        <v/>
      </c>
      <c r="R287" s="61"/>
      <c r="S287" s="61"/>
      <c r="T287" s="61"/>
      <c r="U287" s="61"/>
      <c r="V287" s="158" t="str">
        <f t="shared" si="37"/>
        <v/>
      </c>
      <c r="W287" s="159" t="str">
        <f t="shared" si="38"/>
        <v/>
      </c>
      <c r="X287" s="88"/>
    </row>
    <row r="288" spans="1:24" x14ac:dyDescent="0.3">
      <c r="A288" s="146">
        <f t="shared" si="39"/>
        <v>284</v>
      </c>
      <c r="B288" s="56"/>
      <c r="C288" s="70"/>
      <c r="D288" s="57"/>
      <c r="E288" s="58"/>
      <c r="F288" s="59"/>
      <c r="G288" s="57"/>
      <c r="H288" s="57"/>
      <c r="I288" s="150" t="str">
        <f t="shared" si="33"/>
        <v/>
      </c>
      <c r="J288" s="60"/>
      <c r="K288" s="150" t="str">
        <f t="shared" si="34"/>
        <v/>
      </c>
      <c r="L288" s="60"/>
      <c r="M288" s="150" t="str">
        <f t="shared" si="35"/>
        <v/>
      </c>
      <c r="N288" s="59"/>
      <c r="O288" s="59"/>
      <c r="P288" s="59"/>
      <c r="Q288" s="150" t="str">
        <f t="shared" si="36"/>
        <v/>
      </c>
      <c r="R288" s="61"/>
      <c r="S288" s="61"/>
      <c r="T288" s="61"/>
      <c r="U288" s="61"/>
      <c r="V288" s="158" t="str">
        <f t="shared" si="37"/>
        <v/>
      </c>
      <c r="W288" s="159" t="str">
        <f t="shared" si="38"/>
        <v/>
      </c>
      <c r="X288" s="88"/>
    </row>
    <row r="289" spans="1:24" x14ac:dyDescent="0.3">
      <c r="A289" s="146">
        <f t="shared" si="39"/>
        <v>285</v>
      </c>
      <c r="B289" s="56"/>
      <c r="C289" s="70"/>
      <c r="D289" s="57"/>
      <c r="E289" s="58"/>
      <c r="F289" s="59"/>
      <c r="G289" s="57"/>
      <c r="H289" s="57"/>
      <c r="I289" s="150" t="str">
        <f t="shared" si="33"/>
        <v/>
      </c>
      <c r="J289" s="60"/>
      <c r="K289" s="150" t="str">
        <f t="shared" si="34"/>
        <v/>
      </c>
      <c r="L289" s="60"/>
      <c r="M289" s="150" t="str">
        <f t="shared" si="35"/>
        <v/>
      </c>
      <c r="N289" s="59"/>
      <c r="O289" s="59"/>
      <c r="P289" s="59"/>
      <c r="Q289" s="150" t="str">
        <f t="shared" si="36"/>
        <v/>
      </c>
      <c r="R289" s="61"/>
      <c r="S289" s="61"/>
      <c r="T289" s="61"/>
      <c r="U289" s="61"/>
      <c r="V289" s="158" t="str">
        <f t="shared" si="37"/>
        <v/>
      </c>
      <c r="W289" s="159" t="str">
        <f t="shared" si="38"/>
        <v/>
      </c>
      <c r="X289" s="88"/>
    </row>
    <row r="290" spans="1:24" x14ac:dyDescent="0.3">
      <c r="A290" s="146">
        <f t="shared" si="39"/>
        <v>286</v>
      </c>
      <c r="B290" s="56"/>
      <c r="C290" s="70"/>
      <c r="D290" s="57"/>
      <c r="E290" s="58"/>
      <c r="F290" s="59"/>
      <c r="G290" s="57"/>
      <c r="H290" s="57"/>
      <c r="I290" s="150" t="str">
        <f t="shared" si="33"/>
        <v/>
      </c>
      <c r="J290" s="60"/>
      <c r="K290" s="150" t="str">
        <f t="shared" si="34"/>
        <v/>
      </c>
      <c r="L290" s="60"/>
      <c r="M290" s="150" t="str">
        <f t="shared" si="35"/>
        <v/>
      </c>
      <c r="N290" s="59"/>
      <c r="O290" s="59"/>
      <c r="P290" s="59"/>
      <c r="Q290" s="150" t="str">
        <f t="shared" si="36"/>
        <v/>
      </c>
      <c r="R290" s="61"/>
      <c r="S290" s="61"/>
      <c r="T290" s="61"/>
      <c r="U290" s="61"/>
      <c r="V290" s="158" t="str">
        <f t="shared" si="37"/>
        <v/>
      </c>
      <c r="W290" s="159" t="str">
        <f t="shared" si="38"/>
        <v/>
      </c>
      <c r="X290" s="88"/>
    </row>
    <row r="291" spans="1:24" x14ac:dyDescent="0.3">
      <c r="A291" s="146">
        <f t="shared" si="39"/>
        <v>287</v>
      </c>
      <c r="B291" s="56"/>
      <c r="C291" s="70"/>
      <c r="D291" s="57"/>
      <c r="E291" s="58"/>
      <c r="F291" s="59"/>
      <c r="G291" s="57"/>
      <c r="H291" s="57"/>
      <c r="I291" s="150" t="str">
        <f t="shared" si="33"/>
        <v/>
      </c>
      <c r="J291" s="60"/>
      <c r="K291" s="150" t="str">
        <f t="shared" si="34"/>
        <v/>
      </c>
      <c r="L291" s="60"/>
      <c r="M291" s="150" t="str">
        <f t="shared" si="35"/>
        <v/>
      </c>
      <c r="N291" s="59"/>
      <c r="O291" s="59"/>
      <c r="P291" s="59"/>
      <c r="Q291" s="150" t="str">
        <f t="shared" si="36"/>
        <v/>
      </c>
      <c r="R291" s="61"/>
      <c r="S291" s="61"/>
      <c r="T291" s="61"/>
      <c r="U291" s="61"/>
      <c r="V291" s="158" t="str">
        <f t="shared" si="37"/>
        <v/>
      </c>
      <c r="W291" s="159" t="str">
        <f t="shared" si="38"/>
        <v/>
      </c>
      <c r="X291" s="88"/>
    </row>
    <row r="292" spans="1:24" x14ac:dyDescent="0.3">
      <c r="A292" s="146">
        <f t="shared" si="39"/>
        <v>288</v>
      </c>
      <c r="B292" s="56"/>
      <c r="C292" s="70"/>
      <c r="D292" s="57"/>
      <c r="E292" s="58"/>
      <c r="F292" s="59"/>
      <c r="G292" s="57"/>
      <c r="H292" s="57"/>
      <c r="I292" s="150" t="str">
        <f t="shared" si="33"/>
        <v/>
      </c>
      <c r="J292" s="60"/>
      <c r="K292" s="150" t="str">
        <f t="shared" si="34"/>
        <v/>
      </c>
      <c r="L292" s="60"/>
      <c r="M292" s="150" t="str">
        <f t="shared" si="35"/>
        <v/>
      </c>
      <c r="N292" s="59"/>
      <c r="O292" s="59"/>
      <c r="P292" s="59"/>
      <c r="Q292" s="150" t="str">
        <f t="shared" si="36"/>
        <v/>
      </c>
      <c r="R292" s="61"/>
      <c r="S292" s="61"/>
      <c r="T292" s="61"/>
      <c r="U292" s="61"/>
      <c r="V292" s="158" t="str">
        <f t="shared" si="37"/>
        <v/>
      </c>
      <c r="W292" s="159" t="str">
        <f t="shared" si="38"/>
        <v/>
      </c>
      <c r="X292" s="88"/>
    </row>
    <row r="293" spans="1:24" x14ac:dyDescent="0.3">
      <c r="A293" s="146">
        <f t="shared" si="39"/>
        <v>289</v>
      </c>
      <c r="B293" s="56"/>
      <c r="C293" s="70"/>
      <c r="D293" s="57"/>
      <c r="E293" s="58"/>
      <c r="F293" s="59"/>
      <c r="G293" s="57"/>
      <c r="H293" s="57"/>
      <c r="I293" s="150" t="str">
        <f t="shared" si="33"/>
        <v/>
      </c>
      <c r="J293" s="60"/>
      <c r="K293" s="150" t="str">
        <f t="shared" si="34"/>
        <v/>
      </c>
      <c r="L293" s="60"/>
      <c r="M293" s="150" t="str">
        <f t="shared" si="35"/>
        <v/>
      </c>
      <c r="N293" s="59"/>
      <c r="O293" s="59"/>
      <c r="P293" s="59"/>
      <c r="Q293" s="150" t="str">
        <f t="shared" si="36"/>
        <v/>
      </c>
      <c r="R293" s="61"/>
      <c r="S293" s="61"/>
      <c r="T293" s="61"/>
      <c r="U293" s="61"/>
      <c r="V293" s="158" t="str">
        <f t="shared" si="37"/>
        <v/>
      </c>
      <c r="W293" s="159" t="str">
        <f t="shared" si="38"/>
        <v/>
      </c>
      <c r="X293" s="88"/>
    </row>
    <row r="294" spans="1:24" x14ac:dyDescent="0.3">
      <c r="A294" s="146">
        <f t="shared" si="39"/>
        <v>290</v>
      </c>
      <c r="B294" s="56"/>
      <c r="C294" s="70"/>
      <c r="D294" s="57"/>
      <c r="E294" s="58"/>
      <c r="F294" s="59"/>
      <c r="G294" s="57"/>
      <c r="H294" s="57"/>
      <c r="I294" s="150" t="str">
        <f t="shared" si="33"/>
        <v/>
      </c>
      <c r="J294" s="60"/>
      <c r="K294" s="150" t="str">
        <f t="shared" si="34"/>
        <v/>
      </c>
      <c r="L294" s="60"/>
      <c r="M294" s="150" t="str">
        <f t="shared" si="35"/>
        <v/>
      </c>
      <c r="N294" s="59"/>
      <c r="O294" s="59"/>
      <c r="P294" s="59"/>
      <c r="Q294" s="150" t="str">
        <f t="shared" si="36"/>
        <v/>
      </c>
      <c r="R294" s="61"/>
      <c r="S294" s="61"/>
      <c r="T294" s="61"/>
      <c r="U294" s="61"/>
      <c r="V294" s="158" t="str">
        <f t="shared" si="37"/>
        <v/>
      </c>
      <c r="W294" s="159" t="str">
        <f t="shared" si="38"/>
        <v/>
      </c>
      <c r="X294" s="88"/>
    </row>
    <row r="295" spans="1:24" x14ac:dyDescent="0.3">
      <c r="A295" s="146">
        <f t="shared" si="39"/>
        <v>291</v>
      </c>
      <c r="B295" s="56"/>
      <c r="C295" s="70"/>
      <c r="D295" s="57"/>
      <c r="E295" s="58"/>
      <c r="F295" s="59"/>
      <c r="G295" s="57"/>
      <c r="H295" s="57"/>
      <c r="I295" s="150" t="str">
        <f t="shared" si="33"/>
        <v/>
      </c>
      <c r="J295" s="60"/>
      <c r="K295" s="150" t="str">
        <f t="shared" si="34"/>
        <v/>
      </c>
      <c r="L295" s="60"/>
      <c r="M295" s="150" t="str">
        <f t="shared" si="35"/>
        <v/>
      </c>
      <c r="N295" s="59"/>
      <c r="O295" s="59"/>
      <c r="P295" s="59"/>
      <c r="Q295" s="150" t="str">
        <f t="shared" si="36"/>
        <v/>
      </c>
      <c r="R295" s="61"/>
      <c r="S295" s="61"/>
      <c r="T295" s="61"/>
      <c r="U295" s="61"/>
      <c r="V295" s="158" t="str">
        <f t="shared" si="37"/>
        <v/>
      </c>
      <c r="W295" s="159" t="str">
        <f t="shared" si="38"/>
        <v/>
      </c>
      <c r="X295" s="88"/>
    </row>
    <row r="296" spans="1:24" x14ac:dyDescent="0.3">
      <c r="A296" s="146">
        <f t="shared" si="39"/>
        <v>292</v>
      </c>
      <c r="B296" s="56"/>
      <c r="C296" s="70"/>
      <c r="D296" s="57"/>
      <c r="E296" s="58"/>
      <c r="F296" s="59"/>
      <c r="G296" s="57"/>
      <c r="H296" s="57"/>
      <c r="I296" s="150" t="str">
        <f t="shared" si="33"/>
        <v/>
      </c>
      <c r="J296" s="60"/>
      <c r="K296" s="150" t="str">
        <f t="shared" si="34"/>
        <v/>
      </c>
      <c r="L296" s="60"/>
      <c r="M296" s="150" t="str">
        <f t="shared" si="35"/>
        <v/>
      </c>
      <c r="N296" s="59"/>
      <c r="O296" s="59"/>
      <c r="P296" s="59"/>
      <c r="Q296" s="150" t="str">
        <f t="shared" si="36"/>
        <v/>
      </c>
      <c r="R296" s="61"/>
      <c r="S296" s="61"/>
      <c r="T296" s="61"/>
      <c r="U296" s="61"/>
      <c r="V296" s="158" t="str">
        <f t="shared" si="37"/>
        <v/>
      </c>
      <c r="W296" s="159" t="str">
        <f t="shared" si="38"/>
        <v/>
      </c>
      <c r="X296" s="88"/>
    </row>
    <row r="297" spans="1:24" x14ac:dyDescent="0.3">
      <c r="A297" s="146">
        <f t="shared" si="39"/>
        <v>293</v>
      </c>
      <c r="B297" s="56"/>
      <c r="C297" s="70"/>
      <c r="D297" s="57"/>
      <c r="E297" s="58"/>
      <c r="F297" s="59"/>
      <c r="G297" s="57"/>
      <c r="H297" s="57"/>
      <c r="I297" s="150" t="str">
        <f t="shared" si="33"/>
        <v/>
      </c>
      <c r="J297" s="60"/>
      <c r="K297" s="150" t="str">
        <f t="shared" si="34"/>
        <v/>
      </c>
      <c r="L297" s="60"/>
      <c r="M297" s="150" t="str">
        <f t="shared" si="35"/>
        <v/>
      </c>
      <c r="N297" s="59"/>
      <c r="O297" s="59"/>
      <c r="P297" s="59"/>
      <c r="Q297" s="150" t="str">
        <f t="shared" si="36"/>
        <v/>
      </c>
      <c r="R297" s="61"/>
      <c r="S297" s="61"/>
      <c r="T297" s="61"/>
      <c r="U297" s="61"/>
      <c r="V297" s="158" t="str">
        <f t="shared" si="37"/>
        <v/>
      </c>
      <c r="W297" s="159" t="str">
        <f t="shared" si="38"/>
        <v/>
      </c>
      <c r="X297" s="88"/>
    </row>
    <row r="298" spans="1:24" x14ac:dyDescent="0.3">
      <c r="A298" s="146">
        <f t="shared" si="39"/>
        <v>294</v>
      </c>
      <c r="B298" s="56"/>
      <c r="C298" s="70"/>
      <c r="D298" s="57"/>
      <c r="E298" s="58"/>
      <c r="F298" s="59"/>
      <c r="G298" s="57"/>
      <c r="H298" s="57"/>
      <c r="I298" s="150" t="str">
        <f t="shared" si="33"/>
        <v/>
      </c>
      <c r="J298" s="60"/>
      <c r="K298" s="150" t="str">
        <f t="shared" si="34"/>
        <v/>
      </c>
      <c r="L298" s="60"/>
      <c r="M298" s="150" t="str">
        <f t="shared" si="35"/>
        <v/>
      </c>
      <c r="N298" s="59"/>
      <c r="O298" s="59"/>
      <c r="P298" s="59"/>
      <c r="Q298" s="150" t="str">
        <f t="shared" si="36"/>
        <v/>
      </c>
      <c r="R298" s="61"/>
      <c r="S298" s="61"/>
      <c r="T298" s="61"/>
      <c r="U298" s="61"/>
      <c r="V298" s="158" t="str">
        <f t="shared" si="37"/>
        <v/>
      </c>
      <c r="W298" s="159" t="str">
        <f t="shared" si="38"/>
        <v/>
      </c>
      <c r="X298" s="88"/>
    </row>
    <row r="299" spans="1:24" x14ac:dyDescent="0.3">
      <c r="A299" s="146">
        <f t="shared" si="39"/>
        <v>295</v>
      </c>
      <c r="B299" s="56"/>
      <c r="C299" s="70"/>
      <c r="D299" s="57"/>
      <c r="E299" s="58"/>
      <c r="F299" s="59"/>
      <c r="G299" s="57"/>
      <c r="H299" s="57"/>
      <c r="I299" s="150" t="str">
        <f t="shared" si="33"/>
        <v/>
      </c>
      <c r="J299" s="60"/>
      <c r="K299" s="150" t="str">
        <f t="shared" si="34"/>
        <v/>
      </c>
      <c r="L299" s="60"/>
      <c r="M299" s="150" t="str">
        <f t="shared" si="35"/>
        <v/>
      </c>
      <c r="N299" s="59"/>
      <c r="O299" s="59"/>
      <c r="P299" s="59"/>
      <c r="Q299" s="150" t="str">
        <f t="shared" si="36"/>
        <v/>
      </c>
      <c r="R299" s="61"/>
      <c r="S299" s="61"/>
      <c r="T299" s="61"/>
      <c r="U299" s="61"/>
      <c r="V299" s="158" t="str">
        <f t="shared" si="37"/>
        <v/>
      </c>
      <c r="W299" s="159" t="str">
        <f t="shared" si="38"/>
        <v/>
      </c>
      <c r="X299" s="88"/>
    </row>
    <row r="300" spans="1:24" x14ac:dyDescent="0.3">
      <c r="A300" s="146">
        <f t="shared" si="39"/>
        <v>296</v>
      </c>
      <c r="B300" s="56"/>
      <c r="C300" s="70"/>
      <c r="D300" s="57"/>
      <c r="E300" s="58"/>
      <c r="F300" s="59"/>
      <c r="G300" s="57"/>
      <c r="H300" s="57"/>
      <c r="I300" s="150" t="str">
        <f t="shared" si="33"/>
        <v/>
      </c>
      <c r="J300" s="60"/>
      <c r="K300" s="150" t="str">
        <f t="shared" si="34"/>
        <v/>
      </c>
      <c r="L300" s="60"/>
      <c r="M300" s="150" t="str">
        <f t="shared" si="35"/>
        <v/>
      </c>
      <c r="N300" s="59"/>
      <c r="O300" s="59"/>
      <c r="P300" s="59"/>
      <c r="Q300" s="150" t="str">
        <f t="shared" si="36"/>
        <v/>
      </c>
      <c r="R300" s="61"/>
      <c r="S300" s="61"/>
      <c r="T300" s="61"/>
      <c r="U300" s="61"/>
      <c r="V300" s="158" t="str">
        <f t="shared" si="37"/>
        <v/>
      </c>
      <c r="W300" s="159" t="str">
        <f t="shared" si="38"/>
        <v/>
      </c>
      <c r="X300" s="88"/>
    </row>
    <row r="301" spans="1:24" x14ac:dyDescent="0.3">
      <c r="A301" s="146">
        <f t="shared" si="39"/>
        <v>297</v>
      </c>
      <c r="B301" s="56"/>
      <c r="C301" s="70"/>
      <c r="D301" s="57"/>
      <c r="E301" s="58"/>
      <c r="F301" s="59"/>
      <c r="G301" s="57"/>
      <c r="H301" s="57"/>
      <c r="I301" s="150" t="str">
        <f t="shared" si="33"/>
        <v/>
      </c>
      <c r="J301" s="60"/>
      <c r="K301" s="150" t="str">
        <f t="shared" si="34"/>
        <v/>
      </c>
      <c r="L301" s="60"/>
      <c r="M301" s="150" t="str">
        <f t="shared" si="35"/>
        <v/>
      </c>
      <c r="N301" s="59"/>
      <c r="O301" s="59"/>
      <c r="P301" s="59"/>
      <c r="Q301" s="150" t="str">
        <f t="shared" si="36"/>
        <v/>
      </c>
      <c r="R301" s="61"/>
      <c r="S301" s="61"/>
      <c r="T301" s="61"/>
      <c r="U301" s="61"/>
      <c r="V301" s="158" t="str">
        <f t="shared" si="37"/>
        <v/>
      </c>
      <c r="W301" s="159" t="str">
        <f t="shared" si="38"/>
        <v/>
      </c>
      <c r="X301" s="88"/>
    </row>
    <row r="302" spans="1:24" x14ac:dyDescent="0.3">
      <c r="A302" s="146">
        <f t="shared" si="39"/>
        <v>298</v>
      </c>
      <c r="B302" s="56"/>
      <c r="C302" s="70"/>
      <c r="D302" s="57"/>
      <c r="E302" s="58"/>
      <c r="F302" s="59"/>
      <c r="G302" s="57"/>
      <c r="H302" s="57"/>
      <c r="I302" s="150" t="str">
        <f t="shared" si="33"/>
        <v/>
      </c>
      <c r="J302" s="60"/>
      <c r="K302" s="150" t="str">
        <f t="shared" si="34"/>
        <v/>
      </c>
      <c r="L302" s="60"/>
      <c r="M302" s="150" t="str">
        <f t="shared" si="35"/>
        <v/>
      </c>
      <c r="N302" s="59"/>
      <c r="O302" s="59"/>
      <c r="P302" s="59"/>
      <c r="Q302" s="150" t="str">
        <f t="shared" si="36"/>
        <v/>
      </c>
      <c r="R302" s="61"/>
      <c r="S302" s="61"/>
      <c r="T302" s="61"/>
      <c r="U302" s="61"/>
      <c r="V302" s="158" t="str">
        <f t="shared" si="37"/>
        <v/>
      </c>
      <c r="W302" s="159" t="str">
        <f t="shared" si="38"/>
        <v/>
      </c>
      <c r="X302" s="88"/>
    </row>
    <row r="303" spans="1:24" x14ac:dyDescent="0.3">
      <c r="A303" s="146">
        <f t="shared" si="39"/>
        <v>299</v>
      </c>
      <c r="B303" s="56"/>
      <c r="C303" s="70"/>
      <c r="D303" s="57"/>
      <c r="E303" s="58"/>
      <c r="F303" s="59"/>
      <c r="G303" s="57"/>
      <c r="H303" s="57"/>
      <c r="I303" s="150" t="str">
        <f t="shared" si="33"/>
        <v/>
      </c>
      <c r="J303" s="60"/>
      <c r="K303" s="150" t="str">
        <f t="shared" si="34"/>
        <v/>
      </c>
      <c r="L303" s="60"/>
      <c r="M303" s="150" t="str">
        <f t="shared" si="35"/>
        <v/>
      </c>
      <c r="N303" s="59"/>
      <c r="O303" s="59"/>
      <c r="P303" s="59"/>
      <c r="Q303" s="150" t="str">
        <f t="shared" si="36"/>
        <v/>
      </c>
      <c r="R303" s="61"/>
      <c r="S303" s="61"/>
      <c r="T303" s="61"/>
      <c r="U303" s="61"/>
      <c r="V303" s="158" t="str">
        <f t="shared" si="37"/>
        <v/>
      </c>
      <c r="W303" s="159" t="str">
        <f t="shared" si="38"/>
        <v/>
      </c>
      <c r="X303" s="88"/>
    </row>
    <row r="304" spans="1:24" x14ac:dyDescent="0.3">
      <c r="A304" s="146">
        <f t="shared" si="39"/>
        <v>300</v>
      </c>
      <c r="B304" s="56"/>
      <c r="C304" s="70"/>
      <c r="D304" s="57"/>
      <c r="E304" s="58"/>
      <c r="F304" s="59"/>
      <c r="G304" s="57"/>
      <c r="H304" s="57"/>
      <c r="I304" s="150" t="str">
        <f t="shared" si="33"/>
        <v/>
      </c>
      <c r="J304" s="60"/>
      <c r="K304" s="150" t="str">
        <f t="shared" si="34"/>
        <v/>
      </c>
      <c r="L304" s="60"/>
      <c r="M304" s="150" t="str">
        <f t="shared" si="35"/>
        <v/>
      </c>
      <c r="N304" s="59"/>
      <c r="O304" s="59"/>
      <c r="P304" s="59"/>
      <c r="Q304" s="150" t="str">
        <f t="shared" si="36"/>
        <v/>
      </c>
      <c r="R304" s="61"/>
      <c r="S304" s="61"/>
      <c r="T304" s="61"/>
      <c r="U304" s="61"/>
      <c r="V304" s="158" t="str">
        <f t="shared" si="37"/>
        <v/>
      </c>
      <c r="W304" s="159" t="str">
        <f t="shared" si="38"/>
        <v/>
      </c>
      <c r="X304" s="88"/>
    </row>
    <row r="305" spans="1:24" x14ac:dyDescent="0.3">
      <c r="A305" s="146">
        <f t="shared" si="39"/>
        <v>301</v>
      </c>
      <c r="B305" s="56"/>
      <c r="C305" s="70"/>
      <c r="D305" s="57"/>
      <c r="E305" s="58"/>
      <c r="F305" s="59"/>
      <c r="G305" s="57"/>
      <c r="H305" s="57"/>
      <c r="I305" s="150" t="str">
        <f t="shared" si="33"/>
        <v/>
      </c>
      <c r="J305" s="60"/>
      <c r="K305" s="150" t="str">
        <f t="shared" si="34"/>
        <v/>
      </c>
      <c r="L305" s="60"/>
      <c r="M305" s="150" t="str">
        <f t="shared" si="35"/>
        <v/>
      </c>
      <c r="N305" s="59"/>
      <c r="O305" s="59"/>
      <c r="P305" s="59"/>
      <c r="Q305" s="150" t="str">
        <f t="shared" si="36"/>
        <v/>
      </c>
      <c r="R305" s="61"/>
      <c r="S305" s="61"/>
      <c r="T305" s="61"/>
      <c r="U305" s="61"/>
      <c r="V305" s="158" t="str">
        <f t="shared" si="37"/>
        <v/>
      </c>
      <c r="W305" s="159" t="str">
        <f t="shared" si="38"/>
        <v/>
      </c>
      <c r="X305" s="88"/>
    </row>
    <row r="306" spans="1:24" x14ac:dyDescent="0.3">
      <c r="A306" s="146">
        <f t="shared" si="39"/>
        <v>302</v>
      </c>
      <c r="B306" s="56"/>
      <c r="C306" s="70"/>
      <c r="D306" s="57"/>
      <c r="E306" s="58"/>
      <c r="F306" s="59"/>
      <c r="G306" s="57"/>
      <c r="H306" s="57"/>
      <c r="I306" s="150" t="str">
        <f t="shared" si="33"/>
        <v/>
      </c>
      <c r="J306" s="60"/>
      <c r="K306" s="150" t="str">
        <f t="shared" si="34"/>
        <v/>
      </c>
      <c r="L306" s="60"/>
      <c r="M306" s="150" t="str">
        <f t="shared" si="35"/>
        <v/>
      </c>
      <c r="N306" s="59"/>
      <c r="O306" s="59"/>
      <c r="P306" s="59"/>
      <c r="Q306" s="150" t="str">
        <f t="shared" si="36"/>
        <v/>
      </c>
      <c r="R306" s="61"/>
      <c r="S306" s="61"/>
      <c r="T306" s="61"/>
      <c r="U306" s="61"/>
      <c r="V306" s="158" t="str">
        <f t="shared" si="37"/>
        <v/>
      </c>
      <c r="W306" s="159" t="str">
        <f t="shared" si="38"/>
        <v/>
      </c>
      <c r="X306" s="88"/>
    </row>
    <row r="307" spans="1:24" x14ac:dyDescent="0.3">
      <c r="A307" s="146">
        <f t="shared" si="39"/>
        <v>303</v>
      </c>
      <c r="B307" s="56"/>
      <c r="C307" s="70"/>
      <c r="D307" s="57"/>
      <c r="E307" s="58"/>
      <c r="F307" s="59"/>
      <c r="G307" s="57"/>
      <c r="H307" s="57"/>
      <c r="I307" s="150" t="str">
        <f t="shared" si="33"/>
        <v/>
      </c>
      <c r="J307" s="60"/>
      <c r="K307" s="150" t="str">
        <f t="shared" si="34"/>
        <v/>
      </c>
      <c r="L307" s="60"/>
      <c r="M307" s="150" t="str">
        <f t="shared" si="35"/>
        <v/>
      </c>
      <c r="N307" s="59"/>
      <c r="O307" s="59"/>
      <c r="P307" s="59"/>
      <c r="Q307" s="150" t="str">
        <f t="shared" si="36"/>
        <v/>
      </c>
      <c r="R307" s="61"/>
      <c r="S307" s="61"/>
      <c r="T307" s="61"/>
      <c r="U307" s="61"/>
      <c r="V307" s="158" t="str">
        <f t="shared" si="37"/>
        <v/>
      </c>
      <c r="W307" s="159" t="str">
        <f t="shared" si="38"/>
        <v/>
      </c>
      <c r="X307" s="88"/>
    </row>
    <row r="308" spans="1:24" x14ac:dyDescent="0.3">
      <c r="A308" s="146">
        <f t="shared" si="39"/>
        <v>304</v>
      </c>
      <c r="B308" s="56"/>
      <c r="C308" s="70"/>
      <c r="D308" s="57"/>
      <c r="E308" s="58"/>
      <c r="F308" s="59"/>
      <c r="G308" s="57"/>
      <c r="H308" s="57"/>
      <c r="I308" s="150" t="str">
        <f t="shared" si="33"/>
        <v/>
      </c>
      <c r="J308" s="60"/>
      <c r="K308" s="150" t="str">
        <f t="shared" si="34"/>
        <v/>
      </c>
      <c r="L308" s="60"/>
      <c r="M308" s="150" t="str">
        <f t="shared" si="35"/>
        <v/>
      </c>
      <c r="N308" s="59"/>
      <c r="O308" s="59"/>
      <c r="P308" s="59"/>
      <c r="Q308" s="150" t="str">
        <f t="shared" si="36"/>
        <v/>
      </c>
      <c r="R308" s="61"/>
      <c r="S308" s="61"/>
      <c r="T308" s="61"/>
      <c r="U308" s="61"/>
      <c r="V308" s="158" t="str">
        <f t="shared" si="37"/>
        <v/>
      </c>
      <c r="W308" s="159" t="str">
        <f t="shared" si="38"/>
        <v/>
      </c>
      <c r="X308" s="88"/>
    </row>
    <row r="309" spans="1:24" x14ac:dyDescent="0.3">
      <c r="A309" s="146">
        <f t="shared" si="39"/>
        <v>305</v>
      </c>
      <c r="B309" s="56"/>
      <c r="C309" s="70"/>
      <c r="D309" s="57"/>
      <c r="E309" s="58"/>
      <c r="F309" s="59"/>
      <c r="G309" s="57"/>
      <c r="H309" s="57"/>
      <c r="I309" s="150" t="str">
        <f t="shared" si="33"/>
        <v/>
      </c>
      <c r="J309" s="60"/>
      <c r="K309" s="150" t="str">
        <f t="shared" si="34"/>
        <v/>
      </c>
      <c r="L309" s="60"/>
      <c r="M309" s="150" t="str">
        <f t="shared" si="35"/>
        <v/>
      </c>
      <c r="N309" s="59"/>
      <c r="O309" s="59"/>
      <c r="P309" s="59"/>
      <c r="Q309" s="150" t="str">
        <f t="shared" si="36"/>
        <v/>
      </c>
      <c r="R309" s="61"/>
      <c r="S309" s="61"/>
      <c r="T309" s="61"/>
      <c r="U309" s="61"/>
      <c r="V309" s="158" t="str">
        <f t="shared" si="37"/>
        <v/>
      </c>
      <c r="W309" s="159" t="str">
        <f t="shared" si="38"/>
        <v/>
      </c>
      <c r="X309" s="88"/>
    </row>
    <row r="310" spans="1:24" x14ac:dyDescent="0.3">
      <c r="A310" s="146">
        <f t="shared" si="39"/>
        <v>306</v>
      </c>
      <c r="B310" s="56"/>
      <c r="C310" s="70"/>
      <c r="D310" s="57"/>
      <c r="E310" s="58"/>
      <c r="F310" s="59"/>
      <c r="G310" s="57"/>
      <c r="H310" s="57"/>
      <c r="I310" s="150" t="str">
        <f t="shared" si="33"/>
        <v/>
      </c>
      <c r="J310" s="60"/>
      <c r="K310" s="150" t="str">
        <f t="shared" si="34"/>
        <v/>
      </c>
      <c r="L310" s="60"/>
      <c r="M310" s="150" t="str">
        <f t="shared" si="35"/>
        <v/>
      </c>
      <c r="N310" s="59"/>
      <c r="O310" s="59"/>
      <c r="P310" s="59"/>
      <c r="Q310" s="150" t="str">
        <f t="shared" si="36"/>
        <v/>
      </c>
      <c r="R310" s="61"/>
      <c r="S310" s="61"/>
      <c r="T310" s="61"/>
      <c r="U310" s="61"/>
      <c r="V310" s="158" t="str">
        <f t="shared" si="37"/>
        <v/>
      </c>
      <c r="W310" s="159" t="str">
        <f t="shared" si="38"/>
        <v/>
      </c>
      <c r="X310" s="88"/>
    </row>
    <row r="311" spans="1:24" x14ac:dyDescent="0.3">
      <c r="A311" s="146">
        <f t="shared" si="39"/>
        <v>307</v>
      </c>
      <c r="B311" s="56"/>
      <c r="C311" s="70"/>
      <c r="D311" s="57"/>
      <c r="E311" s="58"/>
      <c r="F311" s="59"/>
      <c r="G311" s="57"/>
      <c r="H311" s="57"/>
      <c r="I311" s="150" t="str">
        <f t="shared" ref="I311:I354" si="40">IF(B311="","",IF(E311="Hourly",F311*H311*"52",F311))</f>
        <v/>
      </c>
      <c r="J311" s="60"/>
      <c r="K311" s="150" t="str">
        <f t="shared" ref="K311:K354" si="41">IF(B311="","",J311*I311)</f>
        <v/>
      </c>
      <c r="L311" s="60"/>
      <c r="M311" s="150" t="str">
        <f t="shared" ref="M311:M354" si="42">IF(B311="","",I311*L311)</f>
        <v/>
      </c>
      <c r="N311" s="59"/>
      <c r="O311" s="59"/>
      <c r="P311" s="59"/>
      <c r="Q311" s="150" t="str">
        <f t="shared" ref="Q311:Q354" si="43">IF(B311="","",SUM(I311+K311+M311+N311+O311+P311))</f>
        <v/>
      </c>
      <c r="R311" s="61"/>
      <c r="S311" s="61"/>
      <c r="T311" s="61"/>
      <c r="U311" s="61"/>
      <c r="V311" s="158" t="str">
        <f t="shared" ref="V311:V354" si="44">IF(B311="","",(H311*52)-((R311+S311+T311+U311)*G311))</f>
        <v/>
      </c>
      <c r="W311" s="159" t="str">
        <f t="shared" si="38"/>
        <v/>
      </c>
      <c r="X311" s="88"/>
    </row>
    <row r="312" spans="1:24" x14ac:dyDescent="0.3">
      <c r="A312" s="146">
        <f t="shared" si="39"/>
        <v>308</v>
      </c>
      <c r="B312" s="56"/>
      <c r="C312" s="70"/>
      <c r="D312" s="57"/>
      <c r="E312" s="58"/>
      <c r="F312" s="59"/>
      <c r="G312" s="57"/>
      <c r="H312" s="57"/>
      <c r="I312" s="150" t="str">
        <f t="shared" si="40"/>
        <v/>
      </c>
      <c r="J312" s="60"/>
      <c r="K312" s="150" t="str">
        <f t="shared" si="41"/>
        <v/>
      </c>
      <c r="L312" s="60"/>
      <c r="M312" s="150" t="str">
        <f t="shared" si="42"/>
        <v/>
      </c>
      <c r="N312" s="59"/>
      <c r="O312" s="59"/>
      <c r="P312" s="59"/>
      <c r="Q312" s="150" t="str">
        <f t="shared" si="43"/>
        <v/>
      </c>
      <c r="R312" s="61"/>
      <c r="S312" s="61"/>
      <c r="T312" s="61"/>
      <c r="U312" s="61"/>
      <c r="V312" s="158" t="str">
        <f t="shared" si="44"/>
        <v/>
      </c>
      <c r="W312" s="159" t="str">
        <f t="shared" si="38"/>
        <v/>
      </c>
      <c r="X312" s="88"/>
    </row>
    <row r="313" spans="1:24" x14ac:dyDescent="0.3">
      <c r="A313" s="146">
        <f t="shared" si="39"/>
        <v>309</v>
      </c>
      <c r="B313" s="56"/>
      <c r="C313" s="70"/>
      <c r="D313" s="57"/>
      <c r="E313" s="58"/>
      <c r="F313" s="59"/>
      <c r="G313" s="57"/>
      <c r="H313" s="57"/>
      <c r="I313" s="150" t="str">
        <f t="shared" si="40"/>
        <v/>
      </c>
      <c r="J313" s="60"/>
      <c r="K313" s="150" t="str">
        <f t="shared" si="41"/>
        <v/>
      </c>
      <c r="L313" s="60"/>
      <c r="M313" s="150" t="str">
        <f t="shared" si="42"/>
        <v/>
      </c>
      <c r="N313" s="59"/>
      <c r="O313" s="59"/>
      <c r="P313" s="59"/>
      <c r="Q313" s="150" t="str">
        <f t="shared" si="43"/>
        <v/>
      </c>
      <c r="R313" s="61"/>
      <c r="S313" s="61"/>
      <c r="T313" s="61"/>
      <c r="U313" s="61"/>
      <c r="V313" s="158" t="str">
        <f t="shared" si="44"/>
        <v/>
      </c>
      <c r="W313" s="159" t="str">
        <f t="shared" si="38"/>
        <v/>
      </c>
      <c r="X313" s="88"/>
    </row>
    <row r="314" spans="1:24" x14ac:dyDescent="0.3">
      <c r="A314" s="146">
        <f t="shared" si="39"/>
        <v>310</v>
      </c>
      <c r="B314" s="56"/>
      <c r="C314" s="70"/>
      <c r="D314" s="57"/>
      <c r="E314" s="58"/>
      <c r="F314" s="59"/>
      <c r="G314" s="57"/>
      <c r="H314" s="57"/>
      <c r="I314" s="150" t="str">
        <f t="shared" si="40"/>
        <v/>
      </c>
      <c r="J314" s="60"/>
      <c r="K314" s="150" t="str">
        <f t="shared" si="41"/>
        <v/>
      </c>
      <c r="L314" s="60"/>
      <c r="M314" s="150" t="str">
        <f t="shared" si="42"/>
        <v/>
      </c>
      <c r="N314" s="59"/>
      <c r="O314" s="59"/>
      <c r="P314" s="59"/>
      <c r="Q314" s="150" t="str">
        <f t="shared" si="43"/>
        <v/>
      </c>
      <c r="R314" s="61"/>
      <c r="S314" s="61"/>
      <c r="T314" s="61"/>
      <c r="U314" s="61"/>
      <c r="V314" s="158" t="str">
        <f t="shared" si="44"/>
        <v/>
      </c>
      <c r="W314" s="159" t="str">
        <f t="shared" si="38"/>
        <v/>
      </c>
      <c r="X314" s="88"/>
    </row>
    <row r="315" spans="1:24" x14ac:dyDescent="0.3">
      <c r="A315" s="146">
        <f t="shared" si="39"/>
        <v>311</v>
      </c>
      <c r="B315" s="56"/>
      <c r="C315" s="70"/>
      <c r="D315" s="57"/>
      <c r="E315" s="58"/>
      <c r="F315" s="59"/>
      <c r="G315" s="57"/>
      <c r="H315" s="57"/>
      <c r="I315" s="150" t="str">
        <f t="shared" si="40"/>
        <v/>
      </c>
      <c r="J315" s="60"/>
      <c r="K315" s="150" t="str">
        <f t="shared" si="41"/>
        <v/>
      </c>
      <c r="L315" s="60"/>
      <c r="M315" s="150" t="str">
        <f t="shared" si="42"/>
        <v/>
      </c>
      <c r="N315" s="59"/>
      <c r="O315" s="59"/>
      <c r="P315" s="59"/>
      <c r="Q315" s="150" t="str">
        <f t="shared" si="43"/>
        <v/>
      </c>
      <c r="R315" s="61"/>
      <c r="S315" s="61"/>
      <c r="T315" s="61"/>
      <c r="U315" s="61"/>
      <c r="V315" s="158" t="str">
        <f t="shared" si="44"/>
        <v/>
      </c>
      <c r="W315" s="159" t="str">
        <f t="shared" si="38"/>
        <v/>
      </c>
      <c r="X315" s="88"/>
    </row>
    <row r="316" spans="1:24" x14ac:dyDescent="0.3">
      <c r="A316" s="146">
        <f t="shared" si="39"/>
        <v>312</v>
      </c>
      <c r="B316" s="56"/>
      <c r="C316" s="70"/>
      <c r="D316" s="57"/>
      <c r="E316" s="58"/>
      <c r="F316" s="59"/>
      <c r="G316" s="57"/>
      <c r="H316" s="57"/>
      <c r="I316" s="150" t="str">
        <f t="shared" si="40"/>
        <v/>
      </c>
      <c r="J316" s="60"/>
      <c r="K316" s="150" t="str">
        <f t="shared" si="41"/>
        <v/>
      </c>
      <c r="L316" s="60"/>
      <c r="M316" s="150" t="str">
        <f t="shared" si="42"/>
        <v/>
      </c>
      <c r="N316" s="59"/>
      <c r="O316" s="59"/>
      <c r="P316" s="59"/>
      <c r="Q316" s="150" t="str">
        <f t="shared" si="43"/>
        <v/>
      </c>
      <c r="R316" s="61"/>
      <c r="S316" s="61"/>
      <c r="T316" s="61"/>
      <c r="U316" s="61"/>
      <c r="V316" s="158" t="str">
        <f t="shared" si="44"/>
        <v/>
      </c>
      <c r="W316" s="159" t="str">
        <f t="shared" si="38"/>
        <v/>
      </c>
      <c r="X316" s="88"/>
    </row>
    <row r="317" spans="1:24" x14ac:dyDescent="0.3">
      <c r="A317" s="146">
        <f t="shared" si="39"/>
        <v>313</v>
      </c>
      <c r="B317" s="56"/>
      <c r="C317" s="70"/>
      <c r="D317" s="57"/>
      <c r="E317" s="58"/>
      <c r="F317" s="59"/>
      <c r="G317" s="57"/>
      <c r="H317" s="57"/>
      <c r="I317" s="150" t="str">
        <f t="shared" si="40"/>
        <v/>
      </c>
      <c r="J317" s="60"/>
      <c r="K317" s="150" t="str">
        <f t="shared" si="41"/>
        <v/>
      </c>
      <c r="L317" s="60"/>
      <c r="M317" s="150" t="str">
        <f t="shared" si="42"/>
        <v/>
      </c>
      <c r="N317" s="59"/>
      <c r="O317" s="59"/>
      <c r="P317" s="59"/>
      <c r="Q317" s="150" t="str">
        <f t="shared" si="43"/>
        <v/>
      </c>
      <c r="R317" s="61"/>
      <c r="S317" s="61"/>
      <c r="T317" s="61"/>
      <c r="U317" s="61"/>
      <c r="V317" s="158" t="str">
        <f t="shared" si="44"/>
        <v/>
      </c>
      <c r="W317" s="159" t="str">
        <f t="shared" si="38"/>
        <v/>
      </c>
      <c r="X317" s="88"/>
    </row>
    <row r="318" spans="1:24" x14ac:dyDescent="0.3">
      <c r="A318" s="146">
        <f t="shared" si="39"/>
        <v>314</v>
      </c>
      <c r="B318" s="56"/>
      <c r="C318" s="70"/>
      <c r="D318" s="57"/>
      <c r="E318" s="58"/>
      <c r="F318" s="59"/>
      <c r="G318" s="57"/>
      <c r="H318" s="57"/>
      <c r="I318" s="150" t="str">
        <f t="shared" si="40"/>
        <v/>
      </c>
      <c r="J318" s="60"/>
      <c r="K318" s="150" t="str">
        <f t="shared" si="41"/>
        <v/>
      </c>
      <c r="L318" s="60"/>
      <c r="M318" s="150" t="str">
        <f t="shared" si="42"/>
        <v/>
      </c>
      <c r="N318" s="59"/>
      <c r="O318" s="59"/>
      <c r="P318" s="59"/>
      <c r="Q318" s="150" t="str">
        <f t="shared" si="43"/>
        <v/>
      </c>
      <c r="R318" s="61"/>
      <c r="S318" s="61"/>
      <c r="T318" s="61"/>
      <c r="U318" s="61"/>
      <c r="V318" s="158" t="str">
        <f t="shared" si="44"/>
        <v/>
      </c>
      <c r="W318" s="159" t="str">
        <f t="shared" si="38"/>
        <v/>
      </c>
      <c r="X318" s="88"/>
    </row>
    <row r="319" spans="1:24" x14ac:dyDescent="0.3">
      <c r="A319" s="146">
        <f t="shared" si="39"/>
        <v>315</v>
      </c>
      <c r="B319" s="56"/>
      <c r="C319" s="70"/>
      <c r="D319" s="57"/>
      <c r="E319" s="58"/>
      <c r="F319" s="59"/>
      <c r="G319" s="57"/>
      <c r="H319" s="57"/>
      <c r="I319" s="150" t="str">
        <f t="shared" si="40"/>
        <v/>
      </c>
      <c r="J319" s="60"/>
      <c r="K319" s="150" t="str">
        <f t="shared" si="41"/>
        <v/>
      </c>
      <c r="L319" s="60"/>
      <c r="M319" s="150" t="str">
        <f t="shared" si="42"/>
        <v/>
      </c>
      <c r="N319" s="59"/>
      <c r="O319" s="59"/>
      <c r="P319" s="59"/>
      <c r="Q319" s="150" t="str">
        <f t="shared" si="43"/>
        <v/>
      </c>
      <c r="R319" s="61"/>
      <c r="S319" s="61"/>
      <c r="T319" s="61"/>
      <c r="U319" s="61"/>
      <c r="V319" s="158" t="str">
        <f t="shared" si="44"/>
        <v/>
      </c>
      <c r="W319" s="159" t="str">
        <f t="shared" si="38"/>
        <v/>
      </c>
      <c r="X319" s="88"/>
    </row>
    <row r="320" spans="1:24" x14ac:dyDescent="0.3">
      <c r="A320" s="146">
        <f t="shared" si="39"/>
        <v>316</v>
      </c>
      <c r="B320" s="56"/>
      <c r="C320" s="70"/>
      <c r="D320" s="57"/>
      <c r="E320" s="58"/>
      <c r="F320" s="59"/>
      <c r="G320" s="57"/>
      <c r="H320" s="57"/>
      <c r="I320" s="150" t="str">
        <f t="shared" si="40"/>
        <v/>
      </c>
      <c r="J320" s="60"/>
      <c r="K320" s="150" t="str">
        <f t="shared" si="41"/>
        <v/>
      </c>
      <c r="L320" s="60"/>
      <c r="M320" s="150" t="str">
        <f t="shared" si="42"/>
        <v/>
      </c>
      <c r="N320" s="59"/>
      <c r="O320" s="59"/>
      <c r="P320" s="59"/>
      <c r="Q320" s="150" t="str">
        <f t="shared" si="43"/>
        <v/>
      </c>
      <c r="R320" s="61"/>
      <c r="S320" s="61"/>
      <c r="T320" s="61"/>
      <c r="U320" s="61"/>
      <c r="V320" s="158" t="str">
        <f t="shared" si="44"/>
        <v/>
      </c>
      <c r="W320" s="159" t="str">
        <f t="shared" si="38"/>
        <v/>
      </c>
      <c r="X320" s="88"/>
    </row>
    <row r="321" spans="1:24" x14ac:dyDescent="0.3">
      <c r="A321" s="146">
        <f t="shared" si="39"/>
        <v>317</v>
      </c>
      <c r="B321" s="56"/>
      <c r="C321" s="70"/>
      <c r="D321" s="57"/>
      <c r="E321" s="58"/>
      <c r="F321" s="59"/>
      <c r="G321" s="57"/>
      <c r="H321" s="57"/>
      <c r="I321" s="150" t="str">
        <f t="shared" si="40"/>
        <v/>
      </c>
      <c r="J321" s="60"/>
      <c r="K321" s="150" t="str">
        <f t="shared" si="41"/>
        <v/>
      </c>
      <c r="L321" s="60"/>
      <c r="M321" s="150" t="str">
        <f t="shared" si="42"/>
        <v/>
      </c>
      <c r="N321" s="59"/>
      <c r="O321" s="59"/>
      <c r="P321" s="59"/>
      <c r="Q321" s="150" t="str">
        <f t="shared" si="43"/>
        <v/>
      </c>
      <c r="R321" s="61"/>
      <c r="S321" s="61"/>
      <c r="T321" s="61"/>
      <c r="U321" s="61"/>
      <c r="V321" s="158" t="str">
        <f t="shared" si="44"/>
        <v/>
      </c>
      <c r="W321" s="159" t="str">
        <f t="shared" si="38"/>
        <v/>
      </c>
      <c r="X321" s="88"/>
    </row>
    <row r="322" spans="1:24" x14ac:dyDescent="0.3">
      <c r="A322" s="146">
        <f t="shared" si="39"/>
        <v>318</v>
      </c>
      <c r="B322" s="56"/>
      <c r="C322" s="70"/>
      <c r="D322" s="57"/>
      <c r="E322" s="58"/>
      <c r="F322" s="59"/>
      <c r="G322" s="57"/>
      <c r="H322" s="57"/>
      <c r="I322" s="150" t="str">
        <f t="shared" si="40"/>
        <v/>
      </c>
      <c r="J322" s="60"/>
      <c r="K322" s="150" t="str">
        <f t="shared" si="41"/>
        <v/>
      </c>
      <c r="L322" s="60"/>
      <c r="M322" s="150" t="str">
        <f t="shared" si="42"/>
        <v/>
      </c>
      <c r="N322" s="59"/>
      <c r="O322" s="59"/>
      <c r="P322" s="59"/>
      <c r="Q322" s="150" t="str">
        <f t="shared" si="43"/>
        <v/>
      </c>
      <c r="R322" s="61"/>
      <c r="S322" s="61"/>
      <c r="T322" s="61"/>
      <c r="U322" s="61"/>
      <c r="V322" s="158" t="str">
        <f t="shared" si="44"/>
        <v/>
      </c>
      <c r="W322" s="159" t="str">
        <f t="shared" si="38"/>
        <v/>
      </c>
      <c r="X322" s="88"/>
    </row>
    <row r="323" spans="1:24" x14ac:dyDescent="0.3">
      <c r="A323" s="146">
        <f t="shared" si="39"/>
        <v>319</v>
      </c>
      <c r="B323" s="56"/>
      <c r="C323" s="70"/>
      <c r="D323" s="57"/>
      <c r="E323" s="58"/>
      <c r="F323" s="59"/>
      <c r="G323" s="57"/>
      <c r="H323" s="57"/>
      <c r="I323" s="150" t="str">
        <f t="shared" si="40"/>
        <v/>
      </c>
      <c r="J323" s="60"/>
      <c r="K323" s="150" t="str">
        <f t="shared" si="41"/>
        <v/>
      </c>
      <c r="L323" s="60"/>
      <c r="M323" s="150" t="str">
        <f t="shared" si="42"/>
        <v/>
      </c>
      <c r="N323" s="59"/>
      <c r="O323" s="59"/>
      <c r="P323" s="59"/>
      <c r="Q323" s="150" t="str">
        <f t="shared" si="43"/>
        <v/>
      </c>
      <c r="R323" s="61"/>
      <c r="S323" s="61"/>
      <c r="T323" s="61"/>
      <c r="U323" s="61"/>
      <c r="V323" s="158" t="str">
        <f t="shared" si="44"/>
        <v/>
      </c>
      <c r="W323" s="159" t="str">
        <f t="shared" si="38"/>
        <v/>
      </c>
      <c r="X323" s="88"/>
    </row>
    <row r="324" spans="1:24" x14ac:dyDescent="0.3">
      <c r="A324" s="146">
        <f t="shared" si="39"/>
        <v>320</v>
      </c>
      <c r="B324" s="56"/>
      <c r="C324" s="70"/>
      <c r="D324" s="57"/>
      <c r="E324" s="58"/>
      <c r="F324" s="59"/>
      <c r="G324" s="57"/>
      <c r="H324" s="57"/>
      <c r="I324" s="150" t="str">
        <f t="shared" si="40"/>
        <v/>
      </c>
      <c r="J324" s="60"/>
      <c r="K324" s="150" t="str">
        <f t="shared" si="41"/>
        <v/>
      </c>
      <c r="L324" s="60"/>
      <c r="M324" s="150" t="str">
        <f t="shared" si="42"/>
        <v/>
      </c>
      <c r="N324" s="59"/>
      <c r="O324" s="59"/>
      <c r="P324" s="59"/>
      <c r="Q324" s="150" t="str">
        <f t="shared" si="43"/>
        <v/>
      </c>
      <c r="R324" s="61"/>
      <c r="S324" s="61"/>
      <c r="T324" s="61"/>
      <c r="U324" s="61"/>
      <c r="V324" s="158" t="str">
        <f t="shared" si="44"/>
        <v/>
      </c>
      <c r="W324" s="159" t="str">
        <f t="shared" si="38"/>
        <v/>
      </c>
      <c r="X324" s="88"/>
    </row>
    <row r="325" spans="1:24" x14ac:dyDescent="0.3">
      <c r="A325" s="146">
        <f t="shared" si="39"/>
        <v>321</v>
      </c>
      <c r="B325" s="56"/>
      <c r="C325" s="70"/>
      <c r="D325" s="57"/>
      <c r="E325" s="58"/>
      <c r="F325" s="59"/>
      <c r="G325" s="57"/>
      <c r="H325" s="57"/>
      <c r="I325" s="150" t="str">
        <f t="shared" si="40"/>
        <v/>
      </c>
      <c r="J325" s="60"/>
      <c r="K325" s="150" t="str">
        <f t="shared" si="41"/>
        <v/>
      </c>
      <c r="L325" s="60"/>
      <c r="M325" s="150" t="str">
        <f t="shared" si="42"/>
        <v/>
      </c>
      <c r="N325" s="59"/>
      <c r="O325" s="59"/>
      <c r="P325" s="59"/>
      <c r="Q325" s="150" t="str">
        <f t="shared" si="43"/>
        <v/>
      </c>
      <c r="R325" s="61"/>
      <c r="S325" s="61"/>
      <c r="T325" s="61"/>
      <c r="U325" s="61"/>
      <c r="V325" s="158" t="str">
        <f t="shared" si="44"/>
        <v/>
      </c>
      <c r="W325" s="159" t="str">
        <f t="shared" si="38"/>
        <v/>
      </c>
      <c r="X325" s="88"/>
    </row>
    <row r="326" spans="1:24" x14ac:dyDescent="0.3">
      <c r="A326" s="146">
        <f t="shared" si="39"/>
        <v>322</v>
      </c>
      <c r="B326" s="56"/>
      <c r="C326" s="70"/>
      <c r="D326" s="57"/>
      <c r="E326" s="58"/>
      <c r="F326" s="59"/>
      <c r="G326" s="57"/>
      <c r="H326" s="57"/>
      <c r="I326" s="150" t="str">
        <f t="shared" si="40"/>
        <v/>
      </c>
      <c r="J326" s="60"/>
      <c r="K326" s="150" t="str">
        <f t="shared" si="41"/>
        <v/>
      </c>
      <c r="L326" s="60"/>
      <c r="M326" s="150" t="str">
        <f t="shared" si="42"/>
        <v/>
      </c>
      <c r="N326" s="59"/>
      <c r="O326" s="59"/>
      <c r="P326" s="59"/>
      <c r="Q326" s="150" t="str">
        <f t="shared" si="43"/>
        <v/>
      </c>
      <c r="R326" s="61"/>
      <c r="S326" s="61"/>
      <c r="T326" s="61"/>
      <c r="U326" s="61"/>
      <c r="V326" s="158" t="str">
        <f t="shared" si="44"/>
        <v/>
      </c>
      <c r="W326" s="159" t="str">
        <f t="shared" ref="W326:W354" si="45">IF(B326="","",ROUND(Q326/V326,2))</f>
        <v/>
      </c>
      <c r="X326" s="88"/>
    </row>
    <row r="327" spans="1:24" x14ac:dyDescent="0.3">
      <c r="A327" s="146">
        <f t="shared" ref="A327:A354" si="46">A326+1</f>
        <v>323</v>
      </c>
      <c r="B327" s="56"/>
      <c r="C327" s="70"/>
      <c r="D327" s="57"/>
      <c r="E327" s="58"/>
      <c r="F327" s="59"/>
      <c r="G327" s="57"/>
      <c r="H327" s="57"/>
      <c r="I327" s="150" t="str">
        <f t="shared" si="40"/>
        <v/>
      </c>
      <c r="J327" s="60"/>
      <c r="K327" s="150" t="str">
        <f t="shared" si="41"/>
        <v/>
      </c>
      <c r="L327" s="60"/>
      <c r="M327" s="150" t="str">
        <f t="shared" si="42"/>
        <v/>
      </c>
      <c r="N327" s="59"/>
      <c r="O327" s="59"/>
      <c r="P327" s="59"/>
      <c r="Q327" s="150" t="str">
        <f t="shared" si="43"/>
        <v/>
      </c>
      <c r="R327" s="61"/>
      <c r="S327" s="61"/>
      <c r="T327" s="61"/>
      <c r="U327" s="61"/>
      <c r="V327" s="158" t="str">
        <f t="shared" si="44"/>
        <v/>
      </c>
      <c r="W327" s="159" t="str">
        <f t="shared" si="45"/>
        <v/>
      </c>
      <c r="X327" s="88"/>
    </row>
    <row r="328" spans="1:24" x14ac:dyDescent="0.3">
      <c r="A328" s="146">
        <f t="shared" si="46"/>
        <v>324</v>
      </c>
      <c r="B328" s="56"/>
      <c r="C328" s="70"/>
      <c r="D328" s="57"/>
      <c r="E328" s="58"/>
      <c r="F328" s="59"/>
      <c r="G328" s="57"/>
      <c r="H328" s="57"/>
      <c r="I328" s="150" t="str">
        <f t="shared" si="40"/>
        <v/>
      </c>
      <c r="J328" s="60"/>
      <c r="K328" s="150" t="str">
        <f t="shared" si="41"/>
        <v/>
      </c>
      <c r="L328" s="60"/>
      <c r="M328" s="150" t="str">
        <f t="shared" si="42"/>
        <v/>
      </c>
      <c r="N328" s="59"/>
      <c r="O328" s="59"/>
      <c r="P328" s="59"/>
      <c r="Q328" s="150" t="str">
        <f t="shared" si="43"/>
        <v/>
      </c>
      <c r="R328" s="61"/>
      <c r="S328" s="61"/>
      <c r="T328" s="61"/>
      <c r="U328" s="61"/>
      <c r="V328" s="158" t="str">
        <f t="shared" si="44"/>
        <v/>
      </c>
      <c r="W328" s="159" t="str">
        <f t="shared" si="45"/>
        <v/>
      </c>
      <c r="X328" s="88"/>
    </row>
    <row r="329" spans="1:24" x14ac:dyDescent="0.3">
      <c r="A329" s="146">
        <f t="shared" si="46"/>
        <v>325</v>
      </c>
      <c r="B329" s="56"/>
      <c r="C329" s="70"/>
      <c r="D329" s="57"/>
      <c r="E329" s="58"/>
      <c r="F329" s="59"/>
      <c r="G329" s="57"/>
      <c r="H329" s="57"/>
      <c r="I329" s="150" t="str">
        <f t="shared" si="40"/>
        <v/>
      </c>
      <c r="J329" s="60"/>
      <c r="K329" s="150" t="str">
        <f t="shared" si="41"/>
        <v/>
      </c>
      <c r="L329" s="60"/>
      <c r="M329" s="150" t="str">
        <f t="shared" si="42"/>
        <v/>
      </c>
      <c r="N329" s="59"/>
      <c r="O329" s="59"/>
      <c r="P329" s="59"/>
      <c r="Q329" s="150" t="str">
        <f t="shared" si="43"/>
        <v/>
      </c>
      <c r="R329" s="61"/>
      <c r="S329" s="61"/>
      <c r="T329" s="61"/>
      <c r="U329" s="61"/>
      <c r="V329" s="158" t="str">
        <f t="shared" si="44"/>
        <v/>
      </c>
      <c r="W329" s="159" t="str">
        <f t="shared" si="45"/>
        <v/>
      </c>
      <c r="X329" s="88"/>
    </row>
    <row r="330" spans="1:24" x14ac:dyDescent="0.3">
      <c r="A330" s="146">
        <f t="shared" si="46"/>
        <v>326</v>
      </c>
      <c r="B330" s="56"/>
      <c r="C330" s="70"/>
      <c r="D330" s="57"/>
      <c r="E330" s="58"/>
      <c r="F330" s="59"/>
      <c r="G330" s="57"/>
      <c r="H330" s="57"/>
      <c r="I330" s="150" t="str">
        <f t="shared" si="40"/>
        <v/>
      </c>
      <c r="J330" s="60"/>
      <c r="K330" s="150" t="str">
        <f t="shared" si="41"/>
        <v/>
      </c>
      <c r="L330" s="60"/>
      <c r="M330" s="150" t="str">
        <f t="shared" si="42"/>
        <v/>
      </c>
      <c r="N330" s="59"/>
      <c r="O330" s="59"/>
      <c r="P330" s="59"/>
      <c r="Q330" s="150" t="str">
        <f t="shared" si="43"/>
        <v/>
      </c>
      <c r="R330" s="61"/>
      <c r="S330" s="61"/>
      <c r="T330" s="61"/>
      <c r="U330" s="61"/>
      <c r="V330" s="158" t="str">
        <f t="shared" si="44"/>
        <v/>
      </c>
      <c r="W330" s="159" t="str">
        <f t="shared" si="45"/>
        <v/>
      </c>
      <c r="X330" s="88"/>
    </row>
    <row r="331" spans="1:24" x14ac:dyDescent="0.3">
      <c r="A331" s="146">
        <f t="shared" si="46"/>
        <v>327</v>
      </c>
      <c r="B331" s="56"/>
      <c r="C331" s="70"/>
      <c r="D331" s="57"/>
      <c r="E331" s="58"/>
      <c r="F331" s="59"/>
      <c r="G331" s="57"/>
      <c r="H331" s="57"/>
      <c r="I331" s="150" t="str">
        <f t="shared" si="40"/>
        <v/>
      </c>
      <c r="J331" s="60"/>
      <c r="K331" s="150" t="str">
        <f t="shared" si="41"/>
        <v/>
      </c>
      <c r="L331" s="60"/>
      <c r="M331" s="150" t="str">
        <f t="shared" si="42"/>
        <v/>
      </c>
      <c r="N331" s="59"/>
      <c r="O331" s="59"/>
      <c r="P331" s="59"/>
      <c r="Q331" s="150" t="str">
        <f t="shared" si="43"/>
        <v/>
      </c>
      <c r="R331" s="61"/>
      <c r="S331" s="61"/>
      <c r="T331" s="61"/>
      <c r="U331" s="61"/>
      <c r="V331" s="158" t="str">
        <f t="shared" si="44"/>
        <v/>
      </c>
      <c r="W331" s="159" t="str">
        <f t="shared" si="45"/>
        <v/>
      </c>
      <c r="X331" s="88"/>
    </row>
    <row r="332" spans="1:24" x14ac:dyDescent="0.3">
      <c r="A332" s="146">
        <f t="shared" si="46"/>
        <v>328</v>
      </c>
      <c r="B332" s="56"/>
      <c r="C332" s="70"/>
      <c r="D332" s="57"/>
      <c r="E332" s="58"/>
      <c r="F332" s="59"/>
      <c r="G332" s="57"/>
      <c r="H332" s="57"/>
      <c r="I332" s="150" t="str">
        <f t="shared" si="40"/>
        <v/>
      </c>
      <c r="J332" s="60"/>
      <c r="K332" s="150" t="str">
        <f t="shared" si="41"/>
        <v/>
      </c>
      <c r="L332" s="60"/>
      <c r="M332" s="150" t="str">
        <f t="shared" si="42"/>
        <v/>
      </c>
      <c r="N332" s="59"/>
      <c r="O332" s="59"/>
      <c r="P332" s="59"/>
      <c r="Q332" s="150" t="str">
        <f t="shared" si="43"/>
        <v/>
      </c>
      <c r="R332" s="61"/>
      <c r="S332" s="61"/>
      <c r="T332" s="61"/>
      <c r="U332" s="61"/>
      <c r="V332" s="158" t="str">
        <f t="shared" si="44"/>
        <v/>
      </c>
      <c r="W332" s="159" t="str">
        <f t="shared" si="45"/>
        <v/>
      </c>
      <c r="X332" s="88"/>
    </row>
    <row r="333" spans="1:24" x14ac:dyDescent="0.3">
      <c r="A333" s="146">
        <f t="shared" si="46"/>
        <v>329</v>
      </c>
      <c r="B333" s="56"/>
      <c r="C333" s="70"/>
      <c r="D333" s="57"/>
      <c r="E333" s="58"/>
      <c r="F333" s="59"/>
      <c r="G333" s="57"/>
      <c r="H333" s="57"/>
      <c r="I333" s="150" t="str">
        <f t="shared" si="40"/>
        <v/>
      </c>
      <c r="J333" s="60"/>
      <c r="K333" s="150" t="str">
        <f t="shared" si="41"/>
        <v/>
      </c>
      <c r="L333" s="60"/>
      <c r="M333" s="150" t="str">
        <f t="shared" si="42"/>
        <v/>
      </c>
      <c r="N333" s="59"/>
      <c r="O333" s="59"/>
      <c r="P333" s="59"/>
      <c r="Q333" s="150" t="str">
        <f t="shared" si="43"/>
        <v/>
      </c>
      <c r="R333" s="61"/>
      <c r="S333" s="61"/>
      <c r="T333" s="61"/>
      <c r="U333" s="61"/>
      <c r="V333" s="158" t="str">
        <f t="shared" si="44"/>
        <v/>
      </c>
      <c r="W333" s="159" t="str">
        <f t="shared" si="45"/>
        <v/>
      </c>
      <c r="X333" s="88"/>
    </row>
    <row r="334" spans="1:24" x14ac:dyDescent="0.3">
      <c r="A334" s="146">
        <f t="shared" si="46"/>
        <v>330</v>
      </c>
      <c r="B334" s="56"/>
      <c r="C334" s="70"/>
      <c r="D334" s="57"/>
      <c r="E334" s="58"/>
      <c r="F334" s="59"/>
      <c r="G334" s="57"/>
      <c r="H334" s="57"/>
      <c r="I334" s="150" t="str">
        <f t="shared" si="40"/>
        <v/>
      </c>
      <c r="J334" s="60"/>
      <c r="K334" s="150" t="str">
        <f t="shared" si="41"/>
        <v/>
      </c>
      <c r="L334" s="60"/>
      <c r="M334" s="150" t="str">
        <f t="shared" si="42"/>
        <v/>
      </c>
      <c r="N334" s="59"/>
      <c r="O334" s="59"/>
      <c r="P334" s="59"/>
      <c r="Q334" s="150" t="str">
        <f t="shared" si="43"/>
        <v/>
      </c>
      <c r="R334" s="61"/>
      <c r="S334" s="61"/>
      <c r="T334" s="61"/>
      <c r="U334" s="61"/>
      <c r="V334" s="158" t="str">
        <f t="shared" si="44"/>
        <v/>
      </c>
      <c r="W334" s="159" t="str">
        <f t="shared" si="45"/>
        <v/>
      </c>
      <c r="X334" s="88"/>
    </row>
    <row r="335" spans="1:24" x14ac:dyDescent="0.3">
      <c r="A335" s="146">
        <f t="shared" si="46"/>
        <v>331</v>
      </c>
      <c r="B335" s="56"/>
      <c r="C335" s="70"/>
      <c r="D335" s="57"/>
      <c r="E335" s="58"/>
      <c r="F335" s="59"/>
      <c r="G335" s="57"/>
      <c r="H335" s="57"/>
      <c r="I335" s="150" t="str">
        <f t="shared" si="40"/>
        <v/>
      </c>
      <c r="J335" s="60"/>
      <c r="K335" s="150" t="str">
        <f t="shared" si="41"/>
        <v/>
      </c>
      <c r="L335" s="60"/>
      <c r="M335" s="150" t="str">
        <f t="shared" si="42"/>
        <v/>
      </c>
      <c r="N335" s="59"/>
      <c r="O335" s="59"/>
      <c r="P335" s="59"/>
      <c r="Q335" s="150" t="str">
        <f t="shared" si="43"/>
        <v/>
      </c>
      <c r="R335" s="61"/>
      <c r="S335" s="61"/>
      <c r="T335" s="61"/>
      <c r="U335" s="61"/>
      <c r="V335" s="158" t="str">
        <f t="shared" si="44"/>
        <v/>
      </c>
      <c r="W335" s="159" t="str">
        <f t="shared" si="45"/>
        <v/>
      </c>
      <c r="X335" s="88"/>
    </row>
    <row r="336" spans="1:24" x14ac:dyDescent="0.3">
      <c r="A336" s="146">
        <f t="shared" si="46"/>
        <v>332</v>
      </c>
      <c r="B336" s="56"/>
      <c r="C336" s="70"/>
      <c r="D336" s="57"/>
      <c r="E336" s="58"/>
      <c r="F336" s="59"/>
      <c r="G336" s="57"/>
      <c r="H336" s="57"/>
      <c r="I336" s="150" t="str">
        <f t="shared" si="40"/>
        <v/>
      </c>
      <c r="J336" s="60"/>
      <c r="K336" s="150" t="str">
        <f t="shared" si="41"/>
        <v/>
      </c>
      <c r="L336" s="60"/>
      <c r="M336" s="150" t="str">
        <f t="shared" si="42"/>
        <v/>
      </c>
      <c r="N336" s="59"/>
      <c r="O336" s="59"/>
      <c r="P336" s="59"/>
      <c r="Q336" s="150" t="str">
        <f t="shared" si="43"/>
        <v/>
      </c>
      <c r="R336" s="61"/>
      <c r="S336" s="61"/>
      <c r="T336" s="61"/>
      <c r="U336" s="61"/>
      <c r="V336" s="158" t="str">
        <f t="shared" si="44"/>
        <v/>
      </c>
      <c r="W336" s="159" t="str">
        <f t="shared" si="45"/>
        <v/>
      </c>
      <c r="X336" s="88"/>
    </row>
    <row r="337" spans="1:24" x14ac:dyDescent="0.3">
      <c r="A337" s="146">
        <f t="shared" si="46"/>
        <v>333</v>
      </c>
      <c r="B337" s="56"/>
      <c r="C337" s="70"/>
      <c r="D337" s="57"/>
      <c r="E337" s="58"/>
      <c r="F337" s="59"/>
      <c r="G337" s="57"/>
      <c r="H337" s="57"/>
      <c r="I337" s="150" t="str">
        <f t="shared" si="40"/>
        <v/>
      </c>
      <c r="J337" s="60"/>
      <c r="K337" s="150" t="str">
        <f t="shared" si="41"/>
        <v/>
      </c>
      <c r="L337" s="60"/>
      <c r="M337" s="150" t="str">
        <f t="shared" si="42"/>
        <v/>
      </c>
      <c r="N337" s="59"/>
      <c r="O337" s="59"/>
      <c r="P337" s="59"/>
      <c r="Q337" s="150" t="str">
        <f t="shared" si="43"/>
        <v/>
      </c>
      <c r="R337" s="61"/>
      <c r="S337" s="61"/>
      <c r="T337" s="61"/>
      <c r="U337" s="61"/>
      <c r="V337" s="158" t="str">
        <f t="shared" si="44"/>
        <v/>
      </c>
      <c r="W337" s="159" t="str">
        <f t="shared" si="45"/>
        <v/>
      </c>
      <c r="X337" s="88"/>
    </row>
    <row r="338" spans="1:24" x14ac:dyDescent="0.3">
      <c r="A338" s="146">
        <f t="shared" si="46"/>
        <v>334</v>
      </c>
      <c r="B338" s="56"/>
      <c r="C338" s="70"/>
      <c r="D338" s="57"/>
      <c r="E338" s="58"/>
      <c r="F338" s="59"/>
      <c r="G338" s="57"/>
      <c r="H338" s="57"/>
      <c r="I338" s="150" t="str">
        <f t="shared" si="40"/>
        <v/>
      </c>
      <c r="J338" s="60"/>
      <c r="K338" s="150" t="str">
        <f t="shared" si="41"/>
        <v/>
      </c>
      <c r="L338" s="60"/>
      <c r="M338" s="150" t="str">
        <f t="shared" si="42"/>
        <v/>
      </c>
      <c r="N338" s="59"/>
      <c r="O338" s="59"/>
      <c r="P338" s="59"/>
      <c r="Q338" s="150" t="str">
        <f t="shared" si="43"/>
        <v/>
      </c>
      <c r="R338" s="61"/>
      <c r="S338" s="61"/>
      <c r="T338" s="61"/>
      <c r="U338" s="61"/>
      <c r="V338" s="158" t="str">
        <f t="shared" si="44"/>
        <v/>
      </c>
      <c r="W338" s="159" t="str">
        <f t="shared" si="45"/>
        <v/>
      </c>
      <c r="X338" s="88"/>
    </row>
    <row r="339" spans="1:24" x14ac:dyDescent="0.3">
      <c r="A339" s="146">
        <f t="shared" si="46"/>
        <v>335</v>
      </c>
      <c r="B339" s="56"/>
      <c r="C339" s="70"/>
      <c r="D339" s="57"/>
      <c r="E339" s="58"/>
      <c r="F339" s="59"/>
      <c r="G339" s="57"/>
      <c r="H339" s="57"/>
      <c r="I339" s="150" t="str">
        <f t="shared" si="40"/>
        <v/>
      </c>
      <c r="J339" s="60"/>
      <c r="K339" s="150" t="str">
        <f t="shared" si="41"/>
        <v/>
      </c>
      <c r="L339" s="60"/>
      <c r="M339" s="150" t="str">
        <f t="shared" si="42"/>
        <v/>
      </c>
      <c r="N339" s="59"/>
      <c r="O339" s="59"/>
      <c r="P339" s="59"/>
      <c r="Q339" s="150" t="str">
        <f t="shared" si="43"/>
        <v/>
      </c>
      <c r="R339" s="61"/>
      <c r="S339" s="61"/>
      <c r="T339" s="61"/>
      <c r="U339" s="61"/>
      <c r="V339" s="158" t="str">
        <f t="shared" si="44"/>
        <v/>
      </c>
      <c r="W339" s="159" t="str">
        <f t="shared" si="45"/>
        <v/>
      </c>
      <c r="X339" s="88"/>
    </row>
    <row r="340" spans="1:24" x14ac:dyDescent="0.3">
      <c r="A340" s="146">
        <f t="shared" si="46"/>
        <v>336</v>
      </c>
      <c r="B340" s="56"/>
      <c r="C340" s="70"/>
      <c r="D340" s="57"/>
      <c r="E340" s="58"/>
      <c r="F340" s="59"/>
      <c r="G340" s="57"/>
      <c r="H340" s="57"/>
      <c r="I340" s="150" t="str">
        <f t="shared" si="40"/>
        <v/>
      </c>
      <c r="J340" s="60"/>
      <c r="K340" s="150" t="str">
        <f t="shared" si="41"/>
        <v/>
      </c>
      <c r="L340" s="60"/>
      <c r="M340" s="150" t="str">
        <f t="shared" si="42"/>
        <v/>
      </c>
      <c r="N340" s="59"/>
      <c r="O340" s="59"/>
      <c r="P340" s="59"/>
      <c r="Q340" s="150" t="str">
        <f t="shared" si="43"/>
        <v/>
      </c>
      <c r="R340" s="61"/>
      <c r="S340" s="61"/>
      <c r="T340" s="61"/>
      <c r="U340" s="61"/>
      <c r="V340" s="158" t="str">
        <f t="shared" si="44"/>
        <v/>
      </c>
      <c r="W340" s="159" t="str">
        <f t="shared" si="45"/>
        <v/>
      </c>
      <c r="X340" s="88"/>
    </row>
    <row r="341" spans="1:24" x14ac:dyDescent="0.3">
      <c r="A341" s="146">
        <f t="shared" si="46"/>
        <v>337</v>
      </c>
      <c r="B341" s="56"/>
      <c r="C341" s="70"/>
      <c r="D341" s="57"/>
      <c r="E341" s="58"/>
      <c r="F341" s="59"/>
      <c r="G341" s="57"/>
      <c r="H341" s="57"/>
      <c r="I341" s="150" t="str">
        <f t="shared" si="40"/>
        <v/>
      </c>
      <c r="J341" s="60"/>
      <c r="K341" s="150" t="str">
        <f t="shared" si="41"/>
        <v/>
      </c>
      <c r="L341" s="60"/>
      <c r="M341" s="150" t="str">
        <f t="shared" si="42"/>
        <v/>
      </c>
      <c r="N341" s="59"/>
      <c r="O341" s="59"/>
      <c r="P341" s="59"/>
      <c r="Q341" s="150" t="str">
        <f t="shared" si="43"/>
        <v/>
      </c>
      <c r="R341" s="61"/>
      <c r="S341" s="61"/>
      <c r="T341" s="61"/>
      <c r="U341" s="61"/>
      <c r="V341" s="158" t="str">
        <f t="shared" si="44"/>
        <v/>
      </c>
      <c r="W341" s="159" t="str">
        <f t="shared" si="45"/>
        <v/>
      </c>
      <c r="X341" s="88"/>
    </row>
    <row r="342" spans="1:24" x14ac:dyDescent="0.3">
      <c r="A342" s="146">
        <f t="shared" si="46"/>
        <v>338</v>
      </c>
      <c r="B342" s="56"/>
      <c r="C342" s="70"/>
      <c r="D342" s="57"/>
      <c r="E342" s="58"/>
      <c r="F342" s="59"/>
      <c r="G342" s="57"/>
      <c r="H342" s="57"/>
      <c r="I342" s="150" t="str">
        <f t="shared" si="40"/>
        <v/>
      </c>
      <c r="J342" s="60"/>
      <c r="K342" s="150" t="str">
        <f t="shared" si="41"/>
        <v/>
      </c>
      <c r="L342" s="60"/>
      <c r="M342" s="150" t="str">
        <f t="shared" si="42"/>
        <v/>
      </c>
      <c r="N342" s="59"/>
      <c r="O342" s="59"/>
      <c r="P342" s="59"/>
      <c r="Q342" s="150" t="str">
        <f t="shared" si="43"/>
        <v/>
      </c>
      <c r="R342" s="61"/>
      <c r="S342" s="61"/>
      <c r="T342" s="61"/>
      <c r="U342" s="61"/>
      <c r="V342" s="158" t="str">
        <f t="shared" si="44"/>
        <v/>
      </c>
      <c r="W342" s="159" t="str">
        <f t="shared" si="45"/>
        <v/>
      </c>
      <c r="X342" s="88"/>
    </row>
    <row r="343" spans="1:24" x14ac:dyDescent="0.3">
      <c r="A343" s="146">
        <f t="shared" si="46"/>
        <v>339</v>
      </c>
      <c r="B343" s="56"/>
      <c r="C343" s="70"/>
      <c r="D343" s="57"/>
      <c r="E343" s="58"/>
      <c r="F343" s="59"/>
      <c r="G343" s="57"/>
      <c r="H343" s="57"/>
      <c r="I343" s="150" t="str">
        <f t="shared" si="40"/>
        <v/>
      </c>
      <c r="J343" s="60"/>
      <c r="K343" s="150" t="str">
        <f t="shared" si="41"/>
        <v/>
      </c>
      <c r="L343" s="60"/>
      <c r="M343" s="150" t="str">
        <f t="shared" si="42"/>
        <v/>
      </c>
      <c r="N343" s="59"/>
      <c r="O343" s="59"/>
      <c r="P343" s="59"/>
      <c r="Q343" s="150" t="str">
        <f t="shared" si="43"/>
        <v/>
      </c>
      <c r="R343" s="61"/>
      <c r="S343" s="61"/>
      <c r="T343" s="61"/>
      <c r="U343" s="61"/>
      <c r="V343" s="158" t="str">
        <f t="shared" si="44"/>
        <v/>
      </c>
      <c r="W343" s="159" t="str">
        <f t="shared" si="45"/>
        <v/>
      </c>
      <c r="X343" s="88"/>
    </row>
    <row r="344" spans="1:24" x14ac:dyDescent="0.3">
      <c r="A344" s="146">
        <f t="shared" si="46"/>
        <v>340</v>
      </c>
      <c r="B344" s="56"/>
      <c r="C344" s="70"/>
      <c r="D344" s="57"/>
      <c r="E344" s="58"/>
      <c r="F344" s="59"/>
      <c r="G344" s="57"/>
      <c r="H344" s="57"/>
      <c r="I344" s="150" t="str">
        <f t="shared" si="40"/>
        <v/>
      </c>
      <c r="J344" s="60"/>
      <c r="K344" s="150" t="str">
        <f t="shared" si="41"/>
        <v/>
      </c>
      <c r="L344" s="60"/>
      <c r="M344" s="150" t="str">
        <f t="shared" si="42"/>
        <v/>
      </c>
      <c r="N344" s="59"/>
      <c r="O344" s="59"/>
      <c r="P344" s="59"/>
      <c r="Q344" s="150" t="str">
        <f t="shared" si="43"/>
        <v/>
      </c>
      <c r="R344" s="61"/>
      <c r="S344" s="61"/>
      <c r="T344" s="61"/>
      <c r="U344" s="61"/>
      <c r="V344" s="158" t="str">
        <f t="shared" si="44"/>
        <v/>
      </c>
      <c r="W344" s="159" t="str">
        <f t="shared" si="45"/>
        <v/>
      </c>
      <c r="X344" s="88"/>
    </row>
    <row r="345" spans="1:24" x14ac:dyDescent="0.3">
      <c r="A345" s="146">
        <f t="shared" si="46"/>
        <v>341</v>
      </c>
      <c r="B345" s="56"/>
      <c r="C345" s="70"/>
      <c r="D345" s="57"/>
      <c r="E345" s="58"/>
      <c r="F345" s="59"/>
      <c r="G345" s="57"/>
      <c r="H345" s="57"/>
      <c r="I345" s="150" t="str">
        <f t="shared" si="40"/>
        <v/>
      </c>
      <c r="J345" s="60"/>
      <c r="K345" s="150" t="str">
        <f t="shared" si="41"/>
        <v/>
      </c>
      <c r="L345" s="60"/>
      <c r="M345" s="150" t="str">
        <f t="shared" si="42"/>
        <v/>
      </c>
      <c r="N345" s="59"/>
      <c r="O345" s="59"/>
      <c r="P345" s="59"/>
      <c r="Q345" s="150" t="str">
        <f t="shared" si="43"/>
        <v/>
      </c>
      <c r="R345" s="61"/>
      <c r="S345" s="61"/>
      <c r="T345" s="61"/>
      <c r="U345" s="61"/>
      <c r="V345" s="158" t="str">
        <f t="shared" si="44"/>
        <v/>
      </c>
      <c r="W345" s="159" t="str">
        <f t="shared" si="45"/>
        <v/>
      </c>
      <c r="X345" s="88"/>
    </row>
    <row r="346" spans="1:24" x14ac:dyDescent="0.3">
      <c r="A346" s="146">
        <f t="shared" si="46"/>
        <v>342</v>
      </c>
      <c r="B346" s="56"/>
      <c r="C346" s="70"/>
      <c r="D346" s="57"/>
      <c r="E346" s="58"/>
      <c r="F346" s="59"/>
      <c r="G346" s="57"/>
      <c r="H346" s="57"/>
      <c r="I346" s="150" t="str">
        <f t="shared" si="40"/>
        <v/>
      </c>
      <c r="J346" s="60"/>
      <c r="K346" s="150" t="str">
        <f t="shared" si="41"/>
        <v/>
      </c>
      <c r="L346" s="60"/>
      <c r="M346" s="150" t="str">
        <f t="shared" si="42"/>
        <v/>
      </c>
      <c r="N346" s="59"/>
      <c r="O346" s="59"/>
      <c r="P346" s="59"/>
      <c r="Q346" s="150" t="str">
        <f t="shared" si="43"/>
        <v/>
      </c>
      <c r="R346" s="61"/>
      <c r="S346" s="61"/>
      <c r="T346" s="61"/>
      <c r="U346" s="61"/>
      <c r="V346" s="158" t="str">
        <f t="shared" si="44"/>
        <v/>
      </c>
      <c r="W346" s="159" t="str">
        <f t="shared" si="45"/>
        <v/>
      </c>
      <c r="X346" s="88"/>
    </row>
    <row r="347" spans="1:24" x14ac:dyDescent="0.3">
      <c r="A347" s="146">
        <f t="shared" si="46"/>
        <v>343</v>
      </c>
      <c r="B347" s="56"/>
      <c r="C347" s="70"/>
      <c r="D347" s="57"/>
      <c r="E347" s="58"/>
      <c r="F347" s="59"/>
      <c r="G347" s="57"/>
      <c r="H347" s="57"/>
      <c r="I347" s="150" t="str">
        <f t="shared" si="40"/>
        <v/>
      </c>
      <c r="J347" s="60"/>
      <c r="K347" s="150" t="str">
        <f t="shared" si="41"/>
        <v/>
      </c>
      <c r="L347" s="60"/>
      <c r="M347" s="150" t="str">
        <f t="shared" si="42"/>
        <v/>
      </c>
      <c r="N347" s="59"/>
      <c r="O347" s="59"/>
      <c r="P347" s="59"/>
      <c r="Q347" s="150" t="str">
        <f t="shared" si="43"/>
        <v/>
      </c>
      <c r="R347" s="61"/>
      <c r="S347" s="61"/>
      <c r="T347" s="61"/>
      <c r="U347" s="61"/>
      <c r="V347" s="158" t="str">
        <f t="shared" si="44"/>
        <v/>
      </c>
      <c r="W347" s="159" t="str">
        <f t="shared" si="45"/>
        <v/>
      </c>
      <c r="X347" s="88"/>
    </row>
    <row r="348" spans="1:24" x14ac:dyDescent="0.3">
      <c r="A348" s="146">
        <f t="shared" si="46"/>
        <v>344</v>
      </c>
      <c r="B348" s="56"/>
      <c r="C348" s="70"/>
      <c r="D348" s="57"/>
      <c r="E348" s="58"/>
      <c r="F348" s="59"/>
      <c r="G348" s="57"/>
      <c r="H348" s="57"/>
      <c r="I348" s="150" t="str">
        <f t="shared" si="40"/>
        <v/>
      </c>
      <c r="J348" s="60"/>
      <c r="K348" s="150" t="str">
        <f t="shared" si="41"/>
        <v/>
      </c>
      <c r="L348" s="60"/>
      <c r="M348" s="150" t="str">
        <f t="shared" si="42"/>
        <v/>
      </c>
      <c r="N348" s="59"/>
      <c r="O348" s="59"/>
      <c r="P348" s="59"/>
      <c r="Q348" s="150" t="str">
        <f t="shared" si="43"/>
        <v/>
      </c>
      <c r="R348" s="61"/>
      <c r="S348" s="61"/>
      <c r="T348" s="61"/>
      <c r="U348" s="61"/>
      <c r="V348" s="158" t="str">
        <f t="shared" si="44"/>
        <v/>
      </c>
      <c r="W348" s="159" t="str">
        <f t="shared" si="45"/>
        <v/>
      </c>
      <c r="X348" s="88"/>
    </row>
    <row r="349" spans="1:24" x14ac:dyDescent="0.3">
      <c r="A349" s="146">
        <f t="shared" si="46"/>
        <v>345</v>
      </c>
      <c r="B349" s="56"/>
      <c r="C349" s="70"/>
      <c r="D349" s="57"/>
      <c r="E349" s="58"/>
      <c r="F349" s="59"/>
      <c r="G349" s="57"/>
      <c r="H349" s="57"/>
      <c r="I349" s="150" t="str">
        <f t="shared" si="40"/>
        <v/>
      </c>
      <c r="J349" s="60"/>
      <c r="K349" s="150" t="str">
        <f t="shared" si="41"/>
        <v/>
      </c>
      <c r="L349" s="60"/>
      <c r="M349" s="150" t="str">
        <f t="shared" si="42"/>
        <v/>
      </c>
      <c r="N349" s="59"/>
      <c r="O349" s="59"/>
      <c r="P349" s="59"/>
      <c r="Q349" s="150" t="str">
        <f t="shared" si="43"/>
        <v/>
      </c>
      <c r="R349" s="61"/>
      <c r="S349" s="61"/>
      <c r="T349" s="61"/>
      <c r="U349" s="61"/>
      <c r="V349" s="158" t="str">
        <f t="shared" si="44"/>
        <v/>
      </c>
      <c r="W349" s="159" t="str">
        <f t="shared" si="45"/>
        <v/>
      </c>
      <c r="X349" s="88"/>
    </row>
    <row r="350" spans="1:24" x14ac:dyDescent="0.3">
      <c r="A350" s="146">
        <f t="shared" si="46"/>
        <v>346</v>
      </c>
      <c r="B350" s="56"/>
      <c r="C350" s="70"/>
      <c r="D350" s="57"/>
      <c r="E350" s="58"/>
      <c r="F350" s="59"/>
      <c r="G350" s="57"/>
      <c r="H350" s="57"/>
      <c r="I350" s="150" t="str">
        <f t="shared" si="40"/>
        <v/>
      </c>
      <c r="J350" s="60"/>
      <c r="K350" s="150" t="str">
        <f t="shared" si="41"/>
        <v/>
      </c>
      <c r="L350" s="60"/>
      <c r="M350" s="150" t="str">
        <f t="shared" si="42"/>
        <v/>
      </c>
      <c r="N350" s="59"/>
      <c r="O350" s="59"/>
      <c r="P350" s="59"/>
      <c r="Q350" s="150" t="str">
        <f t="shared" si="43"/>
        <v/>
      </c>
      <c r="R350" s="61"/>
      <c r="S350" s="61"/>
      <c r="T350" s="61"/>
      <c r="U350" s="61"/>
      <c r="V350" s="158" t="str">
        <f t="shared" si="44"/>
        <v/>
      </c>
      <c r="W350" s="159" t="str">
        <f t="shared" si="45"/>
        <v/>
      </c>
      <c r="X350" s="88"/>
    </row>
    <row r="351" spans="1:24" x14ac:dyDescent="0.3">
      <c r="A351" s="146">
        <f t="shared" si="46"/>
        <v>347</v>
      </c>
      <c r="B351" s="56"/>
      <c r="C351" s="70"/>
      <c r="D351" s="57"/>
      <c r="E351" s="58"/>
      <c r="F351" s="59"/>
      <c r="G351" s="57"/>
      <c r="H351" s="57"/>
      <c r="I351" s="150" t="str">
        <f t="shared" si="40"/>
        <v/>
      </c>
      <c r="J351" s="60"/>
      <c r="K351" s="150" t="str">
        <f t="shared" si="41"/>
        <v/>
      </c>
      <c r="L351" s="60"/>
      <c r="M351" s="150" t="str">
        <f t="shared" si="42"/>
        <v/>
      </c>
      <c r="N351" s="59"/>
      <c r="O351" s="59"/>
      <c r="P351" s="59"/>
      <c r="Q351" s="150" t="str">
        <f t="shared" si="43"/>
        <v/>
      </c>
      <c r="R351" s="61"/>
      <c r="S351" s="61"/>
      <c r="T351" s="61"/>
      <c r="U351" s="61"/>
      <c r="V351" s="158" t="str">
        <f t="shared" si="44"/>
        <v/>
      </c>
      <c r="W351" s="159" t="str">
        <f t="shared" si="45"/>
        <v/>
      </c>
      <c r="X351" s="88"/>
    </row>
    <row r="352" spans="1:24" x14ac:dyDescent="0.3">
      <c r="A352" s="146">
        <f t="shared" si="46"/>
        <v>348</v>
      </c>
      <c r="B352" s="56"/>
      <c r="C352" s="70"/>
      <c r="D352" s="57"/>
      <c r="E352" s="58"/>
      <c r="F352" s="59"/>
      <c r="G352" s="57"/>
      <c r="H352" s="57"/>
      <c r="I352" s="150" t="str">
        <f t="shared" si="40"/>
        <v/>
      </c>
      <c r="J352" s="60"/>
      <c r="K352" s="150" t="str">
        <f t="shared" si="41"/>
        <v/>
      </c>
      <c r="L352" s="60"/>
      <c r="M352" s="150" t="str">
        <f t="shared" si="42"/>
        <v/>
      </c>
      <c r="N352" s="59"/>
      <c r="O352" s="59"/>
      <c r="P352" s="59"/>
      <c r="Q352" s="150" t="str">
        <f t="shared" si="43"/>
        <v/>
      </c>
      <c r="R352" s="61"/>
      <c r="S352" s="61"/>
      <c r="T352" s="61"/>
      <c r="U352" s="61"/>
      <c r="V352" s="158" t="str">
        <f t="shared" si="44"/>
        <v/>
      </c>
      <c r="W352" s="159" t="str">
        <f t="shared" si="45"/>
        <v/>
      </c>
      <c r="X352" s="88"/>
    </row>
    <row r="353" spans="1:24" x14ac:dyDescent="0.3">
      <c r="A353" s="146">
        <f t="shared" si="46"/>
        <v>349</v>
      </c>
      <c r="B353" s="56"/>
      <c r="C353" s="70"/>
      <c r="D353" s="57"/>
      <c r="E353" s="58"/>
      <c r="F353" s="59"/>
      <c r="G353" s="57"/>
      <c r="H353" s="57"/>
      <c r="I353" s="150" t="str">
        <f t="shared" si="40"/>
        <v/>
      </c>
      <c r="J353" s="60"/>
      <c r="K353" s="150" t="str">
        <f t="shared" si="41"/>
        <v/>
      </c>
      <c r="L353" s="60"/>
      <c r="M353" s="150" t="str">
        <f t="shared" si="42"/>
        <v/>
      </c>
      <c r="N353" s="59"/>
      <c r="O353" s="59"/>
      <c r="P353" s="59"/>
      <c r="Q353" s="150" t="str">
        <f t="shared" si="43"/>
        <v/>
      </c>
      <c r="R353" s="61"/>
      <c r="S353" s="61"/>
      <c r="T353" s="61"/>
      <c r="U353" s="61"/>
      <c r="V353" s="158" t="str">
        <f t="shared" si="44"/>
        <v/>
      </c>
      <c r="W353" s="159" t="str">
        <f t="shared" si="45"/>
        <v/>
      </c>
      <c r="X353" s="88"/>
    </row>
    <row r="354" spans="1:24" ht="13.5" thickBot="1" x14ac:dyDescent="0.35">
      <c r="A354" s="147">
        <f t="shared" si="46"/>
        <v>350</v>
      </c>
      <c r="B354" s="64"/>
      <c r="C354" s="71"/>
      <c r="D354" s="65"/>
      <c r="E354" s="66"/>
      <c r="F354" s="67"/>
      <c r="G354" s="65"/>
      <c r="H354" s="65"/>
      <c r="I354" s="151" t="str">
        <f t="shared" si="40"/>
        <v/>
      </c>
      <c r="J354" s="68"/>
      <c r="K354" s="151" t="str">
        <f t="shared" si="41"/>
        <v/>
      </c>
      <c r="L354" s="68"/>
      <c r="M354" s="151" t="str">
        <f t="shared" si="42"/>
        <v/>
      </c>
      <c r="N354" s="67"/>
      <c r="O354" s="67"/>
      <c r="P354" s="67"/>
      <c r="Q354" s="151" t="str">
        <f t="shared" si="43"/>
        <v/>
      </c>
      <c r="R354" s="69"/>
      <c r="S354" s="69"/>
      <c r="T354" s="69"/>
      <c r="U354" s="69"/>
      <c r="V354" s="160" t="str">
        <f t="shared" si="44"/>
        <v/>
      </c>
      <c r="W354" s="161" t="str">
        <f t="shared" si="45"/>
        <v/>
      </c>
      <c r="X354" s="89"/>
    </row>
  </sheetData>
  <sheetProtection algorithmName="SHA-512" hashValue="GFzX8sEQYSq5/QGqCcomR7wFk8OszfQYciWJHgb9pNKcQoU5PGkjJjLfckOTtWdV57Th6wpuu/jh4gr2Dim6ng==" saltValue="OhBi+Bx6KSza/VMGcoqtsA==" spinCount="100000" sheet="1" objects="1" scenarios="1"/>
  <mergeCells count="9">
    <mergeCell ref="S1:X1"/>
    <mergeCell ref="Q1:R1"/>
    <mergeCell ref="K2:L2"/>
    <mergeCell ref="N2:O2"/>
    <mergeCell ref="A1:C1"/>
    <mergeCell ref="D1:F1"/>
    <mergeCell ref="G1:H1"/>
    <mergeCell ref="I1:J1"/>
    <mergeCell ref="L1:M1"/>
  </mergeCells>
  <conditionalFormatting sqref="N5:P33 J5:J33 L5:L33 R5:U33 B5:H54">
    <cfRule type="containsBlanks" dxfId="81" priority="10">
      <formula>LEN(TRIM(B5))=0</formula>
    </cfRule>
  </conditionalFormatting>
  <conditionalFormatting sqref="C2">
    <cfRule type="containsBlanks" dxfId="80" priority="8">
      <formula>LEN(TRIM(C2))=0</formula>
    </cfRule>
  </conditionalFormatting>
  <conditionalFormatting sqref="N34:P54 J34:J54 L34:L54 R34:U54">
    <cfRule type="containsBlanks" dxfId="79" priority="6">
      <formula>LEN(TRIM(J34))=0</formula>
    </cfRule>
  </conditionalFormatting>
  <conditionalFormatting sqref="X5:X54">
    <cfRule type="containsBlanks" dxfId="78" priority="5">
      <formula>LEN(TRIM(X5))=0</formula>
    </cfRule>
  </conditionalFormatting>
  <conditionalFormatting sqref="D1:F1 I1:J1">
    <cfRule type="containsBlanks" dxfId="77" priority="4">
      <formula>LEN(TRIM(D1))=0</formula>
    </cfRule>
  </conditionalFormatting>
  <conditionalFormatting sqref="B55:H354">
    <cfRule type="containsBlanks" dxfId="76" priority="3">
      <formula>LEN(TRIM(B55))=0</formula>
    </cfRule>
  </conditionalFormatting>
  <conditionalFormatting sqref="N55:P354 J55:J354 L55:L354 R55:U354">
    <cfRule type="containsBlanks" dxfId="75" priority="2">
      <formula>LEN(TRIM(J55))=0</formula>
    </cfRule>
  </conditionalFormatting>
  <conditionalFormatting sqref="X55:X354">
    <cfRule type="containsBlanks" dxfId="74" priority="1">
      <formula>LEN(TRIM(X55))=0</formula>
    </cfRule>
  </conditionalFormatting>
  <dataValidations count="1">
    <dataValidation type="list" allowBlank="1" showInputMessage="1" showErrorMessage="1" sqref="E5:E354" xr:uid="{00000000-0002-0000-0100-000000000000}">
      <formula1>"Salary,Hourly"</formula1>
    </dataValidation>
  </dataValidations>
  <pageMargins left="0.7" right="0.7" top="0.75" bottom="0.75" header="0.3" footer="0.3"/>
  <pageSetup scale="49"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Blanks" priority="9" id="{49FE952C-18C3-43EC-B544-2F57B4D1948E}">
            <xm:f>LEN(TRIM('\Users\chinds\AppData\Local\Microsoft\Windows\Temporary Internet Files\Content.Outlook\0R73K0TO\[Force Account Worksheet.xlsx]A804a Personnel Time Sheet'!#REF!))=0</xm:f>
            <x14:dxf>
              <fill>
                <patternFill>
                  <bgColor rgb="FFFFFF99"/>
                </patternFill>
              </fill>
            </x14:dxf>
          </x14:cfRule>
          <xm:sqref>C2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5"/>
  <sheetViews>
    <sheetView topLeftCell="E1" zoomScaleNormal="100" workbookViewId="0">
      <selection activeCell="M1" sqref="M1:Q1"/>
    </sheetView>
  </sheetViews>
  <sheetFormatPr defaultRowHeight="14.5" x14ac:dyDescent="0.35"/>
  <cols>
    <col min="1" max="1" width="3" style="19" bestFit="1" customWidth="1"/>
    <col min="2" max="2" width="18.1796875" customWidth="1"/>
    <col min="3" max="3" width="21.81640625" customWidth="1"/>
    <col min="4" max="4" width="9.81640625" customWidth="1"/>
    <col min="5" max="5" width="11.81640625" customWidth="1"/>
    <col min="9" max="9" width="21.81640625" customWidth="1"/>
    <col min="10" max="10" width="11.54296875" customWidth="1"/>
    <col min="12" max="12" width="28" bestFit="1" customWidth="1"/>
    <col min="13" max="13" width="12.26953125" customWidth="1"/>
    <col min="14" max="14" width="10.7265625" customWidth="1"/>
    <col min="15" max="15" width="10.7265625" bestFit="1" customWidth="1"/>
    <col min="16" max="16" width="12.54296875" bestFit="1" customWidth="1"/>
  </cols>
  <sheetData>
    <row r="1" spans="1:17" ht="18" customHeight="1" x14ac:dyDescent="0.35">
      <c r="A1" s="229" t="s">
        <v>7</v>
      </c>
      <c r="B1" s="230"/>
      <c r="C1" s="231">
        <f>'Personnel Master A800a'!D1</f>
        <v>0</v>
      </c>
      <c r="D1" s="231"/>
      <c r="E1" s="231"/>
      <c r="F1" s="232" t="s">
        <v>114</v>
      </c>
      <c r="G1" s="232"/>
      <c r="H1" s="231">
        <f>'Personnel Master A800a'!I1</f>
        <v>0</v>
      </c>
      <c r="I1" s="231"/>
      <c r="J1" s="201"/>
      <c r="K1" s="202" t="s">
        <v>127</v>
      </c>
      <c r="L1" s="107"/>
      <c r="M1" s="342" t="s">
        <v>935</v>
      </c>
      <c r="N1" s="342"/>
      <c r="O1" s="342"/>
      <c r="P1" s="342"/>
      <c r="Q1" s="343"/>
    </row>
    <row r="2" spans="1:17" ht="15" thickBot="1" x14ac:dyDescent="0.4">
      <c r="A2" s="236"/>
      <c r="B2" s="237"/>
      <c r="C2" s="211"/>
      <c r="D2" s="208"/>
      <c r="E2" s="208"/>
      <c r="F2" s="208"/>
      <c r="G2" s="238"/>
      <c r="H2" s="238"/>
      <c r="I2" s="209"/>
      <c r="J2" s="210"/>
      <c r="K2" s="241" t="s">
        <v>108</v>
      </c>
      <c r="L2" s="242"/>
      <c r="M2" s="242"/>
      <c r="N2" s="242"/>
      <c r="O2" s="242"/>
      <c r="P2" s="242"/>
      <c r="Q2" s="243"/>
    </row>
    <row r="3" spans="1:17" ht="15.75" customHeight="1" thickBot="1" x14ac:dyDescent="0.4">
      <c r="A3" s="244" t="s">
        <v>120</v>
      </c>
      <c r="B3" s="245"/>
      <c r="C3" s="245"/>
      <c r="D3" s="245"/>
      <c r="E3" s="245"/>
      <c r="F3" s="245"/>
      <c r="G3" s="245"/>
      <c r="H3" s="245"/>
      <c r="I3" s="245"/>
      <c r="J3" s="245"/>
      <c r="K3" s="239" t="s">
        <v>50</v>
      </c>
      <c r="L3" s="240"/>
      <c r="M3" s="233" t="s">
        <v>52</v>
      </c>
      <c r="N3" s="234"/>
      <c r="O3" s="234"/>
      <c r="P3" s="234"/>
      <c r="Q3" s="235"/>
    </row>
    <row r="4" spans="1:17" ht="39.5" thickBot="1" x14ac:dyDescent="0.4">
      <c r="A4" s="207"/>
      <c r="B4" s="203" t="s">
        <v>20</v>
      </c>
      <c r="C4" s="204" t="s">
        <v>44</v>
      </c>
      <c r="D4" s="204" t="s">
        <v>48</v>
      </c>
      <c r="E4" s="204" t="s">
        <v>111</v>
      </c>
      <c r="F4" s="204" t="s">
        <v>45</v>
      </c>
      <c r="G4" s="204" t="s">
        <v>46</v>
      </c>
      <c r="H4" s="204" t="s">
        <v>47</v>
      </c>
      <c r="I4" s="205" t="s">
        <v>49</v>
      </c>
      <c r="J4" s="206" t="s">
        <v>109</v>
      </c>
      <c r="K4" s="120" t="s">
        <v>51</v>
      </c>
      <c r="L4" s="123" t="s">
        <v>129</v>
      </c>
      <c r="M4" s="120" t="s">
        <v>53</v>
      </c>
      <c r="N4" s="122" t="s">
        <v>54</v>
      </c>
      <c r="O4" s="122" t="s">
        <v>55</v>
      </c>
      <c r="P4" s="122" t="s">
        <v>110</v>
      </c>
      <c r="Q4" s="121" t="s">
        <v>56</v>
      </c>
    </row>
    <row r="5" spans="1:17" ht="15" hidden="1" thickBot="1" x14ac:dyDescent="0.4">
      <c r="A5" s="84"/>
      <c r="B5" s="35"/>
      <c r="C5" s="35"/>
      <c r="D5" s="35"/>
      <c r="E5" s="35"/>
      <c r="F5" s="35"/>
      <c r="G5" s="35"/>
      <c r="H5" s="35"/>
      <c r="I5" s="35"/>
      <c r="J5" s="47"/>
      <c r="K5" s="46"/>
      <c r="L5" s="36"/>
      <c r="M5" s="46"/>
      <c r="N5" s="36"/>
      <c r="O5" s="36"/>
      <c r="P5" s="36"/>
      <c r="Q5" s="47"/>
    </row>
    <row r="6" spans="1:17" x14ac:dyDescent="0.35">
      <c r="A6" s="110">
        <v>1</v>
      </c>
      <c r="B6" s="72"/>
      <c r="C6" s="72"/>
      <c r="D6" s="72"/>
      <c r="E6" s="72"/>
      <c r="F6" s="72"/>
      <c r="G6" s="72"/>
      <c r="H6" s="72"/>
      <c r="I6" s="72"/>
      <c r="J6" s="106"/>
      <c r="K6" s="75"/>
      <c r="L6" s="124" t="str">
        <f>IF(K6="","",VLOOKUP(K6,'FEMA Equipment Rates 080515'!A1:I462,9,FALSE))</f>
        <v/>
      </c>
      <c r="M6" s="78"/>
      <c r="N6" s="113"/>
      <c r="O6" s="113"/>
      <c r="P6" s="116"/>
      <c r="Q6" s="79"/>
    </row>
    <row r="7" spans="1:17" x14ac:dyDescent="0.35">
      <c r="A7" s="111">
        <v>2</v>
      </c>
      <c r="B7" s="73"/>
      <c r="C7" s="73"/>
      <c r="D7" s="73"/>
      <c r="E7" s="73"/>
      <c r="F7" s="73"/>
      <c r="G7" s="73"/>
      <c r="H7" s="73"/>
      <c r="I7" s="73"/>
      <c r="J7" s="107"/>
      <c r="K7" s="76"/>
      <c r="L7" s="124" t="str">
        <f>IF(K7="","",VLOOKUP(K7,'FEMA Equipment Rates 080515'!A2:I463,9,FALSE))</f>
        <v/>
      </c>
      <c r="M7" s="80"/>
      <c r="N7" s="114"/>
      <c r="O7" s="114"/>
      <c r="P7" s="117"/>
      <c r="Q7" s="81"/>
    </row>
    <row r="8" spans="1:17" x14ac:dyDescent="0.35">
      <c r="A8" s="111">
        <v>3</v>
      </c>
      <c r="B8" s="73"/>
      <c r="C8" s="73"/>
      <c r="D8" s="73"/>
      <c r="E8" s="73"/>
      <c r="F8" s="73"/>
      <c r="G8" s="73"/>
      <c r="H8" s="73"/>
      <c r="I8" s="73"/>
      <c r="J8" s="107"/>
      <c r="K8" s="76"/>
      <c r="L8" s="125" t="str">
        <f>IF(K8="","",VLOOKUP(K8,'FEMA Equipment Rates 080515'!A3:I464,9,FALSE))</f>
        <v/>
      </c>
      <c r="M8" s="80"/>
      <c r="N8" s="114"/>
      <c r="O8" s="114"/>
      <c r="P8" s="117"/>
      <c r="Q8" s="81"/>
    </row>
    <row r="9" spans="1:17" x14ac:dyDescent="0.35">
      <c r="A9" s="111">
        <v>4</v>
      </c>
      <c r="B9" s="73"/>
      <c r="C9" s="73"/>
      <c r="D9" s="73"/>
      <c r="E9" s="73"/>
      <c r="F9" s="73"/>
      <c r="G9" s="73"/>
      <c r="H9" s="73"/>
      <c r="I9" s="73"/>
      <c r="J9" s="107"/>
      <c r="K9" s="76"/>
      <c r="L9" s="125" t="str">
        <f>IF(K9="","",VLOOKUP(K9,'FEMA Equipment Rates 080515'!A4:I465,9,FALSE))</f>
        <v/>
      </c>
      <c r="M9" s="80"/>
      <c r="N9" s="114"/>
      <c r="O9" s="114"/>
      <c r="P9" s="117"/>
      <c r="Q9" s="81"/>
    </row>
    <row r="10" spans="1:17" x14ac:dyDescent="0.35">
      <c r="A10" s="111">
        <v>5</v>
      </c>
      <c r="B10" s="73"/>
      <c r="C10" s="73"/>
      <c r="D10" s="73"/>
      <c r="E10" s="73"/>
      <c r="F10" s="73"/>
      <c r="G10" s="73"/>
      <c r="H10" s="73"/>
      <c r="I10" s="73"/>
      <c r="J10" s="107"/>
      <c r="K10" s="76"/>
      <c r="L10" s="125" t="str">
        <f>IF(K10="","",VLOOKUP(K10,'FEMA Equipment Rates 080515'!A5:I466,9,FALSE))</f>
        <v/>
      </c>
      <c r="M10" s="80"/>
      <c r="N10" s="114"/>
      <c r="O10" s="114"/>
      <c r="P10" s="117"/>
      <c r="Q10" s="81"/>
    </row>
    <row r="11" spans="1:17" x14ac:dyDescent="0.35">
      <c r="A11" s="111">
        <v>6</v>
      </c>
      <c r="B11" s="73"/>
      <c r="C11" s="73"/>
      <c r="D11" s="73"/>
      <c r="E11" s="73"/>
      <c r="F11" s="73"/>
      <c r="G11" s="73"/>
      <c r="H11" s="73"/>
      <c r="I11" s="73"/>
      <c r="J11" s="107"/>
      <c r="K11" s="76"/>
      <c r="L11" s="125" t="str">
        <f>IF(K11="","",VLOOKUP(K11,'FEMA Equipment Rates 080515'!A6:I467,9,FALSE))</f>
        <v/>
      </c>
      <c r="M11" s="80"/>
      <c r="N11" s="114"/>
      <c r="O11" s="114"/>
      <c r="P11" s="117"/>
      <c r="Q11" s="81"/>
    </row>
    <row r="12" spans="1:17" x14ac:dyDescent="0.35">
      <c r="A12" s="111">
        <v>7</v>
      </c>
      <c r="B12" s="73"/>
      <c r="C12" s="73"/>
      <c r="D12" s="73"/>
      <c r="E12" s="73"/>
      <c r="F12" s="73"/>
      <c r="G12" s="73"/>
      <c r="H12" s="73"/>
      <c r="I12" s="73"/>
      <c r="J12" s="107"/>
      <c r="K12" s="76"/>
      <c r="L12" s="125" t="str">
        <f>IF(K12="","",VLOOKUP(K12,'FEMA Equipment Rates 080515'!A7:I468,9,FALSE))</f>
        <v/>
      </c>
      <c r="M12" s="80"/>
      <c r="N12" s="114"/>
      <c r="O12" s="114"/>
      <c r="P12" s="117"/>
      <c r="Q12" s="81"/>
    </row>
    <row r="13" spans="1:17" x14ac:dyDescent="0.35">
      <c r="A13" s="111">
        <v>8</v>
      </c>
      <c r="B13" s="73"/>
      <c r="C13" s="73"/>
      <c r="D13" s="73"/>
      <c r="E13" s="73"/>
      <c r="F13" s="73"/>
      <c r="G13" s="73"/>
      <c r="H13" s="73"/>
      <c r="I13" s="73"/>
      <c r="J13" s="107"/>
      <c r="K13" s="76"/>
      <c r="L13" s="125" t="str">
        <f>IF(K13="","",VLOOKUP(K13,'FEMA Equipment Rates 080515'!A8:I469,9,FALSE))</f>
        <v/>
      </c>
      <c r="M13" s="80"/>
      <c r="N13" s="114"/>
      <c r="O13" s="114"/>
      <c r="P13" s="117"/>
      <c r="Q13" s="81"/>
    </row>
    <row r="14" spans="1:17" x14ac:dyDescent="0.35">
      <c r="A14" s="111">
        <v>9</v>
      </c>
      <c r="B14" s="73"/>
      <c r="C14" s="73"/>
      <c r="D14" s="73"/>
      <c r="E14" s="73"/>
      <c r="F14" s="73"/>
      <c r="G14" s="73"/>
      <c r="H14" s="73"/>
      <c r="I14" s="73"/>
      <c r="J14" s="107"/>
      <c r="K14" s="76"/>
      <c r="L14" s="125" t="str">
        <f>IF(K14="","",VLOOKUP(K14,'FEMA Equipment Rates 080515'!A9:I470,9,FALSE))</f>
        <v/>
      </c>
      <c r="M14" s="80"/>
      <c r="N14" s="114"/>
      <c r="O14" s="114"/>
      <c r="P14" s="117"/>
      <c r="Q14" s="81"/>
    </row>
    <row r="15" spans="1:17" x14ac:dyDescent="0.35">
      <c r="A15" s="111">
        <v>10</v>
      </c>
      <c r="B15" s="73"/>
      <c r="C15" s="73"/>
      <c r="D15" s="73"/>
      <c r="E15" s="73"/>
      <c r="F15" s="73"/>
      <c r="G15" s="73"/>
      <c r="H15" s="73"/>
      <c r="I15" s="73"/>
      <c r="J15" s="107"/>
      <c r="K15" s="76"/>
      <c r="L15" s="125" t="str">
        <f>IF(K15="","",VLOOKUP(K15,'FEMA Equipment Rates 080515'!A10:I471,9,FALSE))</f>
        <v/>
      </c>
      <c r="M15" s="80"/>
      <c r="N15" s="114"/>
      <c r="O15" s="114"/>
      <c r="P15" s="117"/>
      <c r="Q15" s="81"/>
    </row>
    <row r="16" spans="1:17" x14ac:dyDescent="0.35">
      <c r="A16" s="111">
        <v>11</v>
      </c>
      <c r="B16" s="73"/>
      <c r="C16" s="73"/>
      <c r="D16" s="73"/>
      <c r="E16" s="73"/>
      <c r="F16" s="73"/>
      <c r="G16" s="73"/>
      <c r="H16" s="73"/>
      <c r="I16" s="73"/>
      <c r="J16" s="107"/>
      <c r="K16" s="76"/>
      <c r="L16" s="125" t="str">
        <f>IF(K16="","",VLOOKUP(K16,'FEMA Equipment Rates 080515'!A11:I472,9,FALSE))</f>
        <v/>
      </c>
      <c r="M16" s="80"/>
      <c r="N16" s="114"/>
      <c r="O16" s="114"/>
      <c r="P16" s="117"/>
      <c r="Q16" s="81"/>
    </row>
    <row r="17" spans="1:17" x14ac:dyDescent="0.35">
      <c r="A17" s="111">
        <v>12</v>
      </c>
      <c r="B17" s="73"/>
      <c r="C17" s="73"/>
      <c r="D17" s="73"/>
      <c r="E17" s="73"/>
      <c r="F17" s="73"/>
      <c r="G17" s="73"/>
      <c r="H17" s="73"/>
      <c r="I17" s="73"/>
      <c r="J17" s="107"/>
      <c r="K17" s="76"/>
      <c r="L17" s="125" t="str">
        <f>IF(K17="","",VLOOKUP(K17,'FEMA Equipment Rates 080515'!A12:I473,9,FALSE))</f>
        <v/>
      </c>
      <c r="M17" s="80"/>
      <c r="N17" s="114"/>
      <c r="O17" s="114"/>
      <c r="P17" s="117"/>
      <c r="Q17" s="81"/>
    </row>
    <row r="18" spans="1:17" x14ac:dyDescent="0.35">
      <c r="A18" s="111">
        <v>13</v>
      </c>
      <c r="B18" s="73"/>
      <c r="C18" s="73"/>
      <c r="D18" s="73"/>
      <c r="E18" s="73"/>
      <c r="F18" s="73"/>
      <c r="G18" s="73"/>
      <c r="H18" s="73"/>
      <c r="I18" s="73"/>
      <c r="J18" s="107"/>
      <c r="K18" s="76"/>
      <c r="L18" s="125" t="str">
        <f>IF(K18="","",VLOOKUP(K18,'FEMA Equipment Rates 080515'!A13:I474,9,FALSE))</f>
        <v/>
      </c>
      <c r="M18" s="80"/>
      <c r="N18" s="114"/>
      <c r="O18" s="114"/>
      <c r="P18" s="117"/>
      <c r="Q18" s="81"/>
    </row>
    <row r="19" spans="1:17" x14ac:dyDescent="0.35">
      <c r="A19" s="111">
        <v>14</v>
      </c>
      <c r="B19" s="73"/>
      <c r="C19" s="73"/>
      <c r="D19" s="73"/>
      <c r="E19" s="73"/>
      <c r="F19" s="73"/>
      <c r="G19" s="73"/>
      <c r="H19" s="73"/>
      <c r="I19" s="73"/>
      <c r="J19" s="107"/>
      <c r="K19" s="76"/>
      <c r="L19" s="125" t="str">
        <f>IF(K19="","",VLOOKUP(K19,'FEMA Equipment Rates 080515'!A14:I475,9,FALSE))</f>
        <v/>
      </c>
      <c r="M19" s="80"/>
      <c r="N19" s="114"/>
      <c r="O19" s="114"/>
      <c r="P19" s="117"/>
      <c r="Q19" s="81"/>
    </row>
    <row r="20" spans="1:17" x14ac:dyDescent="0.35">
      <c r="A20" s="111">
        <v>15</v>
      </c>
      <c r="B20" s="73"/>
      <c r="C20" s="73"/>
      <c r="D20" s="73"/>
      <c r="E20" s="73"/>
      <c r="F20" s="73"/>
      <c r="G20" s="73"/>
      <c r="H20" s="73"/>
      <c r="I20" s="73"/>
      <c r="J20" s="107"/>
      <c r="K20" s="76"/>
      <c r="L20" s="125" t="str">
        <f>IF(K20="","",VLOOKUP(K20,'FEMA Equipment Rates 080515'!A15:I476,9,FALSE))</f>
        <v/>
      </c>
      <c r="M20" s="80"/>
      <c r="N20" s="114"/>
      <c r="O20" s="114"/>
      <c r="P20" s="117"/>
      <c r="Q20" s="81"/>
    </row>
    <row r="21" spans="1:17" x14ac:dyDescent="0.35">
      <c r="A21" s="111">
        <v>16</v>
      </c>
      <c r="B21" s="73"/>
      <c r="C21" s="73"/>
      <c r="D21" s="73"/>
      <c r="E21" s="73"/>
      <c r="F21" s="73"/>
      <c r="G21" s="73"/>
      <c r="H21" s="73"/>
      <c r="I21" s="73"/>
      <c r="J21" s="107"/>
      <c r="K21" s="76"/>
      <c r="L21" s="125" t="str">
        <f>IF(K21="","",VLOOKUP(K21,'FEMA Equipment Rates 080515'!A16:I477,9,FALSE))</f>
        <v/>
      </c>
      <c r="M21" s="80"/>
      <c r="N21" s="114"/>
      <c r="O21" s="114"/>
      <c r="P21" s="117"/>
      <c r="Q21" s="81"/>
    </row>
    <row r="22" spans="1:17" x14ac:dyDescent="0.35">
      <c r="A22" s="111">
        <v>17</v>
      </c>
      <c r="B22" s="73"/>
      <c r="C22" s="73"/>
      <c r="D22" s="73"/>
      <c r="E22" s="73"/>
      <c r="F22" s="73"/>
      <c r="G22" s="73"/>
      <c r="H22" s="73"/>
      <c r="I22" s="73"/>
      <c r="J22" s="107"/>
      <c r="K22" s="76"/>
      <c r="L22" s="125" t="str">
        <f>IF(K22="","",VLOOKUP(K22,'FEMA Equipment Rates 080515'!A17:I478,9,FALSE))</f>
        <v/>
      </c>
      <c r="M22" s="80"/>
      <c r="N22" s="114"/>
      <c r="O22" s="114"/>
      <c r="P22" s="117"/>
      <c r="Q22" s="81"/>
    </row>
    <row r="23" spans="1:17" x14ac:dyDescent="0.35">
      <c r="A23" s="111">
        <v>18</v>
      </c>
      <c r="B23" s="73"/>
      <c r="C23" s="73"/>
      <c r="D23" s="73"/>
      <c r="E23" s="73"/>
      <c r="F23" s="73"/>
      <c r="G23" s="73"/>
      <c r="H23" s="73"/>
      <c r="I23" s="73"/>
      <c r="J23" s="107"/>
      <c r="K23" s="76"/>
      <c r="L23" s="125" t="str">
        <f>IF(K23="","",VLOOKUP(K23,'FEMA Equipment Rates 080515'!A18:I479,9,FALSE))</f>
        <v/>
      </c>
      <c r="M23" s="80"/>
      <c r="N23" s="114"/>
      <c r="O23" s="114"/>
      <c r="P23" s="117"/>
      <c r="Q23" s="81"/>
    </row>
    <row r="24" spans="1:17" x14ac:dyDescent="0.35">
      <c r="A24" s="111">
        <v>19</v>
      </c>
      <c r="B24" s="73"/>
      <c r="C24" s="73"/>
      <c r="D24" s="73"/>
      <c r="E24" s="73"/>
      <c r="F24" s="73"/>
      <c r="G24" s="73"/>
      <c r="H24" s="73"/>
      <c r="I24" s="73"/>
      <c r="J24" s="107"/>
      <c r="K24" s="76"/>
      <c r="L24" s="125" t="str">
        <f>IF(K24="","",VLOOKUP(K24,'FEMA Equipment Rates 080515'!A19:I480,9,FALSE))</f>
        <v/>
      </c>
      <c r="M24" s="80"/>
      <c r="N24" s="114"/>
      <c r="O24" s="114"/>
      <c r="P24" s="117"/>
      <c r="Q24" s="81"/>
    </row>
    <row r="25" spans="1:17" x14ac:dyDescent="0.35">
      <c r="A25" s="111">
        <v>20</v>
      </c>
      <c r="B25" s="73"/>
      <c r="C25" s="73"/>
      <c r="D25" s="73"/>
      <c r="E25" s="73"/>
      <c r="F25" s="73"/>
      <c r="G25" s="73"/>
      <c r="H25" s="73"/>
      <c r="I25" s="73"/>
      <c r="J25" s="107"/>
      <c r="K25" s="76"/>
      <c r="L25" s="125" t="str">
        <f>IF(K25="","",VLOOKUP(K25,'FEMA Equipment Rates 080515'!A20:I481,9,FALSE))</f>
        <v/>
      </c>
      <c r="M25" s="80"/>
      <c r="N25" s="114"/>
      <c r="O25" s="114"/>
      <c r="P25" s="117"/>
      <c r="Q25" s="81"/>
    </row>
    <row r="26" spans="1:17" x14ac:dyDescent="0.35">
      <c r="A26" s="111">
        <v>21</v>
      </c>
      <c r="B26" s="73"/>
      <c r="C26" s="73"/>
      <c r="D26" s="73"/>
      <c r="E26" s="73"/>
      <c r="F26" s="73"/>
      <c r="G26" s="73"/>
      <c r="H26" s="73"/>
      <c r="I26" s="73"/>
      <c r="J26" s="107"/>
      <c r="K26" s="76"/>
      <c r="L26" s="125" t="str">
        <f>IF(K26="","",VLOOKUP(K26,'FEMA Equipment Rates 080515'!A21:I482,9,FALSE))</f>
        <v/>
      </c>
      <c r="M26" s="80"/>
      <c r="N26" s="114"/>
      <c r="O26" s="114"/>
      <c r="P26" s="117"/>
      <c r="Q26" s="81"/>
    </row>
    <row r="27" spans="1:17" x14ac:dyDescent="0.35">
      <c r="A27" s="111">
        <v>22</v>
      </c>
      <c r="B27" s="73"/>
      <c r="C27" s="73"/>
      <c r="D27" s="73"/>
      <c r="E27" s="73"/>
      <c r="F27" s="73"/>
      <c r="G27" s="73"/>
      <c r="H27" s="73"/>
      <c r="I27" s="73"/>
      <c r="J27" s="107"/>
      <c r="K27" s="76"/>
      <c r="L27" s="125" t="str">
        <f>IF(K27="","",VLOOKUP(K27,'FEMA Equipment Rates 080515'!A22:I483,9,FALSE))</f>
        <v/>
      </c>
      <c r="M27" s="80"/>
      <c r="N27" s="114"/>
      <c r="O27" s="114"/>
      <c r="P27" s="117"/>
      <c r="Q27" s="81"/>
    </row>
    <row r="28" spans="1:17" x14ac:dyDescent="0.35">
      <c r="A28" s="111">
        <v>23</v>
      </c>
      <c r="B28" s="73"/>
      <c r="C28" s="73"/>
      <c r="D28" s="73"/>
      <c r="E28" s="73"/>
      <c r="F28" s="73"/>
      <c r="G28" s="73"/>
      <c r="H28" s="73"/>
      <c r="I28" s="73"/>
      <c r="J28" s="107"/>
      <c r="K28" s="76"/>
      <c r="L28" s="125" t="str">
        <f>IF(K28="","",VLOOKUP(K28,'FEMA Equipment Rates 080515'!A23:I484,9,FALSE))</f>
        <v/>
      </c>
      <c r="M28" s="80"/>
      <c r="N28" s="114"/>
      <c r="O28" s="114"/>
      <c r="P28" s="117"/>
      <c r="Q28" s="81"/>
    </row>
    <row r="29" spans="1:17" x14ac:dyDescent="0.35">
      <c r="A29" s="111">
        <v>24</v>
      </c>
      <c r="B29" s="73"/>
      <c r="C29" s="73"/>
      <c r="D29" s="73"/>
      <c r="E29" s="73"/>
      <c r="F29" s="73"/>
      <c r="G29" s="73"/>
      <c r="H29" s="73"/>
      <c r="I29" s="73"/>
      <c r="J29" s="107"/>
      <c r="K29" s="76"/>
      <c r="L29" s="125" t="str">
        <f>IF(K29="","",VLOOKUP(K29,'FEMA Equipment Rates 080515'!A24:I485,9,FALSE))</f>
        <v/>
      </c>
      <c r="M29" s="80"/>
      <c r="N29" s="114"/>
      <c r="O29" s="114"/>
      <c r="P29" s="117"/>
      <c r="Q29" s="81"/>
    </row>
    <row r="30" spans="1:17" x14ac:dyDescent="0.35">
      <c r="A30" s="111">
        <v>25</v>
      </c>
      <c r="B30" s="73"/>
      <c r="C30" s="73"/>
      <c r="D30" s="73"/>
      <c r="E30" s="73"/>
      <c r="F30" s="73"/>
      <c r="G30" s="73"/>
      <c r="H30" s="73"/>
      <c r="I30" s="73"/>
      <c r="J30" s="107"/>
      <c r="K30" s="76"/>
      <c r="L30" s="125" t="str">
        <f>IF(K30="","",VLOOKUP(K30,'FEMA Equipment Rates 080515'!A25:I486,9,FALSE))</f>
        <v/>
      </c>
      <c r="M30" s="80"/>
      <c r="N30" s="114"/>
      <c r="O30" s="114"/>
      <c r="P30" s="117"/>
      <c r="Q30" s="81"/>
    </row>
    <row r="31" spans="1:17" x14ac:dyDescent="0.35">
      <c r="A31" s="111">
        <v>26</v>
      </c>
      <c r="B31" s="73"/>
      <c r="C31" s="73"/>
      <c r="D31" s="73"/>
      <c r="E31" s="73"/>
      <c r="F31" s="73"/>
      <c r="G31" s="73"/>
      <c r="H31" s="73"/>
      <c r="I31" s="73"/>
      <c r="J31" s="107"/>
      <c r="K31" s="76"/>
      <c r="L31" s="125" t="str">
        <f>IF(K31="","",VLOOKUP(K31,'FEMA Equipment Rates 080515'!A26:I487,9,FALSE))</f>
        <v/>
      </c>
      <c r="M31" s="80"/>
      <c r="N31" s="114"/>
      <c r="O31" s="114"/>
      <c r="P31" s="117"/>
      <c r="Q31" s="81"/>
    </row>
    <row r="32" spans="1:17" x14ac:dyDescent="0.35">
      <c r="A32" s="111">
        <v>27</v>
      </c>
      <c r="B32" s="73"/>
      <c r="C32" s="73"/>
      <c r="D32" s="73"/>
      <c r="E32" s="73"/>
      <c r="F32" s="73"/>
      <c r="G32" s="73"/>
      <c r="H32" s="73"/>
      <c r="I32" s="73"/>
      <c r="J32" s="107"/>
      <c r="K32" s="76"/>
      <c r="L32" s="125" t="str">
        <f>IF(K32="","",VLOOKUP(K32,'FEMA Equipment Rates 080515'!A27:I488,9,FALSE))</f>
        <v/>
      </c>
      <c r="M32" s="80"/>
      <c r="N32" s="114"/>
      <c r="O32" s="114"/>
      <c r="P32" s="117"/>
      <c r="Q32" s="81"/>
    </row>
    <row r="33" spans="1:17" x14ac:dyDescent="0.35">
      <c r="A33" s="111">
        <v>28</v>
      </c>
      <c r="B33" s="73"/>
      <c r="C33" s="73"/>
      <c r="D33" s="73"/>
      <c r="E33" s="73"/>
      <c r="F33" s="73"/>
      <c r="G33" s="73"/>
      <c r="H33" s="73"/>
      <c r="I33" s="73"/>
      <c r="J33" s="107"/>
      <c r="K33" s="76"/>
      <c r="L33" s="125" t="str">
        <f>IF(K33="","",VLOOKUP(K33,'FEMA Equipment Rates 080515'!A28:I489,9,FALSE))</f>
        <v/>
      </c>
      <c r="M33" s="80"/>
      <c r="N33" s="114"/>
      <c r="O33" s="114"/>
      <c r="P33" s="117"/>
      <c r="Q33" s="81"/>
    </row>
    <row r="34" spans="1:17" x14ac:dyDescent="0.35">
      <c r="A34" s="111">
        <v>29</v>
      </c>
      <c r="B34" s="73"/>
      <c r="C34" s="73"/>
      <c r="D34" s="73"/>
      <c r="E34" s="73"/>
      <c r="F34" s="73"/>
      <c r="G34" s="73"/>
      <c r="H34" s="73"/>
      <c r="I34" s="73"/>
      <c r="J34" s="107"/>
      <c r="K34" s="76"/>
      <c r="L34" s="125" t="str">
        <f>IF(K34="","",VLOOKUP(K34,'FEMA Equipment Rates 080515'!A29:I490,9,FALSE))</f>
        <v/>
      </c>
      <c r="M34" s="80"/>
      <c r="N34" s="114"/>
      <c r="O34" s="114"/>
      <c r="P34" s="117"/>
      <c r="Q34" s="81"/>
    </row>
    <row r="35" spans="1:17" x14ac:dyDescent="0.35">
      <c r="A35" s="111">
        <v>30</v>
      </c>
      <c r="B35" s="73"/>
      <c r="C35" s="73"/>
      <c r="D35" s="73"/>
      <c r="E35" s="73"/>
      <c r="F35" s="73"/>
      <c r="G35" s="73"/>
      <c r="H35" s="73"/>
      <c r="I35" s="73"/>
      <c r="J35" s="107"/>
      <c r="K35" s="76"/>
      <c r="L35" s="125" t="str">
        <f>IF(K35="","",VLOOKUP(K35,'FEMA Equipment Rates 080515'!A30:I491,9,FALSE))</f>
        <v/>
      </c>
      <c r="M35" s="80"/>
      <c r="N35" s="114"/>
      <c r="O35" s="114"/>
      <c r="P35" s="117"/>
      <c r="Q35" s="81"/>
    </row>
    <row r="36" spans="1:17" x14ac:dyDescent="0.35">
      <c r="A36" s="111">
        <v>31</v>
      </c>
      <c r="B36" s="73"/>
      <c r="C36" s="73"/>
      <c r="D36" s="73"/>
      <c r="E36" s="73"/>
      <c r="F36" s="73"/>
      <c r="G36" s="73"/>
      <c r="H36" s="73"/>
      <c r="I36" s="73"/>
      <c r="J36" s="107"/>
      <c r="K36" s="76"/>
      <c r="L36" s="125" t="str">
        <f>IF(K36="","",VLOOKUP(K36,'FEMA Equipment Rates 080515'!A31:I492,9,FALSE))</f>
        <v/>
      </c>
      <c r="M36" s="80"/>
      <c r="N36" s="114"/>
      <c r="O36" s="114"/>
      <c r="P36" s="117"/>
      <c r="Q36" s="81"/>
    </row>
    <row r="37" spans="1:17" x14ac:dyDescent="0.35">
      <c r="A37" s="111">
        <v>32</v>
      </c>
      <c r="B37" s="73"/>
      <c r="C37" s="73"/>
      <c r="D37" s="73"/>
      <c r="E37" s="73"/>
      <c r="F37" s="73"/>
      <c r="G37" s="73"/>
      <c r="H37" s="73"/>
      <c r="I37" s="73"/>
      <c r="J37" s="107"/>
      <c r="K37" s="76"/>
      <c r="L37" s="125" t="str">
        <f>IF(K37="","",VLOOKUP(K37,'FEMA Equipment Rates 080515'!A32:I493,9,FALSE))</f>
        <v/>
      </c>
      <c r="M37" s="80"/>
      <c r="N37" s="114"/>
      <c r="O37" s="114"/>
      <c r="P37" s="117"/>
      <c r="Q37" s="81"/>
    </row>
    <row r="38" spans="1:17" x14ac:dyDescent="0.35">
      <c r="A38" s="111">
        <v>33</v>
      </c>
      <c r="B38" s="73"/>
      <c r="C38" s="73"/>
      <c r="D38" s="73"/>
      <c r="E38" s="73"/>
      <c r="F38" s="73"/>
      <c r="G38" s="73"/>
      <c r="H38" s="73"/>
      <c r="I38" s="73"/>
      <c r="J38" s="107"/>
      <c r="K38" s="76"/>
      <c r="L38" s="125" t="str">
        <f>IF(K38="","",VLOOKUP(K38,'FEMA Equipment Rates 080515'!A33:I494,9,FALSE))</f>
        <v/>
      </c>
      <c r="M38" s="80"/>
      <c r="N38" s="114"/>
      <c r="O38" s="114"/>
      <c r="P38" s="117"/>
      <c r="Q38" s="81"/>
    </row>
    <row r="39" spans="1:17" x14ac:dyDescent="0.35">
      <c r="A39" s="111">
        <v>34</v>
      </c>
      <c r="B39" s="73"/>
      <c r="C39" s="73"/>
      <c r="D39" s="73"/>
      <c r="E39" s="73"/>
      <c r="F39" s="73"/>
      <c r="G39" s="73"/>
      <c r="H39" s="73"/>
      <c r="I39" s="73"/>
      <c r="J39" s="107"/>
      <c r="K39" s="76"/>
      <c r="L39" s="125" t="str">
        <f>IF(K39="","",VLOOKUP(K39,'FEMA Equipment Rates 080515'!A34:I495,9,FALSE))</f>
        <v/>
      </c>
      <c r="M39" s="80"/>
      <c r="N39" s="114"/>
      <c r="O39" s="114"/>
      <c r="P39" s="117"/>
      <c r="Q39" s="81"/>
    </row>
    <row r="40" spans="1:17" x14ac:dyDescent="0.35">
      <c r="A40" s="111">
        <v>35</v>
      </c>
      <c r="B40" s="73"/>
      <c r="C40" s="73"/>
      <c r="D40" s="73"/>
      <c r="E40" s="73"/>
      <c r="F40" s="73"/>
      <c r="G40" s="73"/>
      <c r="H40" s="73"/>
      <c r="I40" s="73"/>
      <c r="J40" s="107"/>
      <c r="K40" s="76"/>
      <c r="L40" s="125" t="str">
        <f>IF(K40="","",VLOOKUP(K40,'FEMA Equipment Rates 080515'!A35:I496,9,FALSE))</f>
        <v/>
      </c>
      <c r="M40" s="80"/>
      <c r="N40" s="114"/>
      <c r="O40" s="114"/>
      <c r="P40" s="117"/>
      <c r="Q40" s="81"/>
    </row>
    <row r="41" spans="1:17" x14ac:dyDescent="0.35">
      <c r="A41" s="111">
        <v>36</v>
      </c>
      <c r="B41" s="73"/>
      <c r="C41" s="73"/>
      <c r="D41" s="73"/>
      <c r="E41" s="73"/>
      <c r="F41" s="73"/>
      <c r="G41" s="73"/>
      <c r="H41" s="73"/>
      <c r="I41" s="73"/>
      <c r="J41" s="107"/>
      <c r="K41" s="76"/>
      <c r="L41" s="125" t="str">
        <f>IF(K41="","",VLOOKUP(K41,'FEMA Equipment Rates 080515'!A36:I497,9,FALSE))</f>
        <v/>
      </c>
      <c r="M41" s="80"/>
      <c r="N41" s="114"/>
      <c r="O41" s="114"/>
      <c r="P41" s="117"/>
      <c r="Q41" s="81"/>
    </row>
    <row r="42" spans="1:17" x14ac:dyDescent="0.35">
      <c r="A42" s="111">
        <v>37</v>
      </c>
      <c r="B42" s="73"/>
      <c r="C42" s="73"/>
      <c r="D42" s="73"/>
      <c r="E42" s="73"/>
      <c r="F42" s="73"/>
      <c r="G42" s="73"/>
      <c r="H42" s="73"/>
      <c r="I42" s="73"/>
      <c r="J42" s="107"/>
      <c r="K42" s="76"/>
      <c r="L42" s="125" t="str">
        <f>IF(K42="","",VLOOKUP(K42,'FEMA Equipment Rates 080515'!A37:I498,9,FALSE))</f>
        <v/>
      </c>
      <c r="M42" s="80"/>
      <c r="N42" s="114"/>
      <c r="O42" s="114"/>
      <c r="P42" s="117"/>
      <c r="Q42" s="81"/>
    </row>
    <row r="43" spans="1:17" x14ac:dyDescent="0.35">
      <c r="A43" s="111">
        <v>38</v>
      </c>
      <c r="B43" s="73"/>
      <c r="C43" s="73"/>
      <c r="D43" s="73"/>
      <c r="E43" s="73"/>
      <c r="F43" s="73"/>
      <c r="G43" s="73"/>
      <c r="H43" s="73"/>
      <c r="I43" s="73"/>
      <c r="J43" s="107"/>
      <c r="K43" s="76"/>
      <c r="L43" s="125" t="str">
        <f>IF(K43="","",VLOOKUP(K43,'FEMA Equipment Rates 080515'!A38:I499,9,FALSE))</f>
        <v/>
      </c>
      <c r="M43" s="80"/>
      <c r="N43" s="114"/>
      <c r="O43" s="114"/>
      <c r="P43" s="117"/>
      <c r="Q43" s="81"/>
    </row>
    <row r="44" spans="1:17" x14ac:dyDescent="0.35">
      <c r="A44" s="111">
        <v>39</v>
      </c>
      <c r="B44" s="73"/>
      <c r="C44" s="73"/>
      <c r="D44" s="73"/>
      <c r="E44" s="73"/>
      <c r="F44" s="73"/>
      <c r="G44" s="73"/>
      <c r="H44" s="73"/>
      <c r="I44" s="73"/>
      <c r="J44" s="107"/>
      <c r="K44" s="76"/>
      <c r="L44" s="126" t="str">
        <f>IF(K44="","",VLOOKUP(K44,'FEMA Equipment Rates 080515'!A39:I500,9,FALSE))</f>
        <v/>
      </c>
      <c r="M44" s="80"/>
      <c r="N44" s="114"/>
      <c r="O44" s="114"/>
      <c r="P44" s="117"/>
      <c r="Q44" s="81"/>
    </row>
    <row r="45" spans="1:17" ht="15" thickBot="1" x14ac:dyDescent="0.4">
      <c r="A45" s="112">
        <v>40</v>
      </c>
      <c r="B45" s="74"/>
      <c r="C45" s="74"/>
      <c r="D45" s="74"/>
      <c r="E45" s="74"/>
      <c r="F45" s="74"/>
      <c r="G45" s="74"/>
      <c r="H45" s="74"/>
      <c r="I45" s="74"/>
      <c r="J45" s="108"/>
      <c r="K45" s="77"/>
      <c r="L45" s="126" t="str">
        <f>IF(K45="","",VLOOKUP(K45,'FEMA Equipment Rates 080515'!A40:I501,9,FALSE))</f>
        <v/>
      </c>
      <c r="M45" s="82"/>
      <c r="N45" s="115"/>
      <c r="O45" s="115"/>
      <c r="P45" s="118"/>
      <c r="Q45" s="83"/>
    </row>
  </sheetData>
  <sheetProtection algorithmName="SHA-512" hashValue="9pa4ZXGKPO65uriWMLut0IGp0DsjlP6YqzRSH3DLjsHNf/q1MHR1yuFRi9nTJuz+yLlElh0FSbLKe52TsCnfEg==" saltValue="FvvciQZ2bwFipCJlZewOQg==" spinCount="100000" sheet="1" objects="1" scenarios="1"/>
  <mergeCells count="11">
    <mergeCell ref="A1:B1"/>
    <mergeCell ref="C1:E1"/>
    <mergeCell ref="F1:G1"/>
    <mergeCell ref="H1:I1"/>
    <mergeCell ref="M3:Q3"/>
    <mergeCell ref="A2:B2"/>
    <mergeCell ref="G2:H2"/>
    <mergeCell ref="K3:L3"/>
    <mergeCell ref="K2:Q2"/>
    <mergeCell ref="A3:J3"/>
    <mergeCell ref="M1:Q1"/>
  </mergeCells>
  <conditionalFormatting sqref="M6:Q45 B6:K45">
    <cfRule type="containsBlanks" dxfId="72" priority="7">
      <formula>LEN(TRIM(B6))=0</formula>
    </cfRule>
  </conditionalFormatting>
  <conditionalFormatting sqref="L1">
    <cfRule type="containsBlanks" dxfId="71" priority="1">
      <formula>LEN(TRIM(L1))=0</formula>
    </cfRule>
  </conditionalFormatting>
  <dataValidations count="2">
    <dataValidation type="list" allowBlank="1" showInputMessage="1" showErrorMessage="1" sqref="D6:D45" xr:uid="{00000000-0002-0000-0200-000000000000}">
      <formula1>"Owned, Rented"</formula1>
    </dataValidation>
    <dataValidation type="list" allowBlank="1" showInputMessage="1" showErrorMessage="1" sqref="Q6:Q45" xr:uid="{00000000-0002-0000-0200-000001000000}">
      <formula1>"Hourly, Daily, Weekly, Monthly"</formula1>
    </dataValidation>
  </dataValidations>
  <pageMargins left="0.7" right="0.7" top="0.75" bottom="0.75" header="0.3" footer="0.3"/>
  <pageSetup scale="56"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S73"/>
  <sheetViews>
    <sheetView zoomScaleNormal="100" workbookViewId="0">
      <pane ySplit="7" topLeftCell="A8" activePane="bottomLeft" state="frozen"/>
      <selection pane="bottomLeft" activeCell="G32" sqref="G32:G33"/>
    </sheetView>
  </sheetViews>
  <sheetFormatPr defaultColWidth="9.1796875" defaultRowHeight="13" x14ac:dyDescent="0.3"/>
  <cols>
    <col min="1" max="1" width="4" style="18" bestFit="1" customWidth="1"/>
    <col min="2" max="2" width="9" style="5" customWidth="1"/>
    <col min="3" max="3" width="2.81640625" style="5" customWidth="1"/>
    <col min="4" max="4" width="22.7265625" style="5" customWidth="1"/>
    <col min="5" max="5" width="22.7265625" style="5" hidden="1" customWidth="1"/>
    <col min="6" max="6" width="3.7265625" style="5" customWidth="1"/>
    <col min="7" max="7" width="22.81640625" style="5" customWidth="1"/>
    <col min="8" max="38" width="3.7265625" style="5" customWidth="1"/>
    <col min="39" max="41" width="8.7265625" style="5" customWidth="1"/>
    <col min="42" max="42" width="11.54296875" style="5" customWidth="1"/>
    <col min="43" max="43" width="8.81640625" style="5" customWidth="1"/>
    <col min="44" max="44" width="11.7265625" style="5" customWidth="1"/>
    <col min="45" max="45" width="1.1796875" style="5" customWidth="1"/>
    <col min="46" max="46" width="2.7265625" style="22" bestFit="1" customWidth="1"/>
    <col min="47" max="47" width="13.453125" style="5" customWidth="1"/>
    <col min="48" max="48" width="24.1796875" style="5" customWidth="1"/>
    <col min="49" max="49" width="22.7265625" style="5" customWidth="1"/>
    <col min="50" max="50" width="28.7265625" style="5" customWidth="1"/>
    <col min="51" max="51" width="3.7265625" style="5" customWidth="1"/>
    <col min="52" max="53" width="3.7265625" style="5" hidden="1" customWidth="1"/>
    <col min="54" max="54" width="3.7265625" style="5" customWidth="1"/>
    <col min="55" max="56" width="3.7265625" style="5" hidden="1" customWidth="1"/>
    <col min="57" max="57" width="3.7265625" style="5" customWidth="1"/>
    <col min="58" max="59" width="3.7265625" style="5" hidden="1" customWidth="1"/>
    <col min="60" max="60" width="3.7265625" style="5" customWidth="1"/>
    <col min="61" max="62" width="3.7265625" style="5" hidden="1" customWidth="1"/>
    <col min="63" max="63" width="3.7265625" style="5" customWidth="1"/>
    <col min="64" max="65" width="3.7265625" style="5" hidden="1" customWidth="1"/>
    <col min="66" max="66" width="3.7265625" style="5" customWidth="1"/>
    <col min="67" max="68" width="3.7265625" style="5" hidden="1" customWidth="1"/>
    <col min="69" max="69" width="3.7265625" style="5" customWidth="1"/>
    <col min="70" max="71" width="3.7265625" style="5" hidden="1" customWidth="1"/>
    <col min="72" max="72" width="3.7265625" style="5" customWidth="1"/>
    <col min="73" max="74" width="3.7265625" style="5" hidden="1" customWidth="1"/>
    <col min="75" max="75" width="3.7265625" style="5" customWidth="1"/>
    <col min="76" max="77" width="3.7265625" style="5" hidden="1" customWidth="1"/>
    <col min="78" max="78" width="3.7265625" style="5" customWidth="1"/>
    <col min="79" max="80" width="3.7265625" style="5" hidden="1" customWidth="1"/>
    <col min="81" max="81" width="3.7265625" style="5" customWidth="1"/>
    <col min="82" max="83" width="3.7265625" style="5" hidden="1" customWidth="1"/>
    <col min="84" max="84" width="3.7265625" style="5" customWidth="1"/>
    <col min="85" max="86" width="3.7265625" style="5" hidden="1" customWidth="1"/>
    <col min="87" max="87" width="3.7265625" style="5" customWidth="1"/>
    <col min="88" max="89" width="3.7265625" style="5" hidden="1" customWidth="1"/>
    <col min="90" max="90" width="3.7265625" style="5" customWidth="1"/>
    <col min="91" max="92" width="3.7265625" style="5" hidden="1" customWidth="1"/>
    <col min="93" max="93" width="3.7265625" style="5" customWidth="1"/>
    <col min="94" max="95" width="3.7265625" style="5" hidden="1" customWidth="1"/>
    <col min="96" max="96" width="3.7265625" style="5" customWidth="1"/>
    <col min="97" max="98" width="3.7265625" style="5" hidden="1" customWidth="1"/>
    <col min="99" max="99" width="3.7265625" style="5" customWidth="1"/>
    <col min="100" max="101" width="3.7265625" style="5" hidden="1" customWidth="1"/>
    <col min="102" max="102" width="3.7265625" style="5" customWidth="1"/>
    <col min="103" max="104" width="3.7265625" style="5" hidden="1" customWidth="1"/>
    <col min="105" max="105" width="3.7265625" style="5" customWidth="1"/>
    <col min="106" max="107" width="3.7265625" style="5" hidden="1" customWidth="1"/>
    <col min="108" max="108" width="3.7265625" style="5" customWidth="1"/>
    <col min="109" max="110" width="3.7265625" style="5" hidden="1" customWidth="1"/>
    <col min="111" max="111" width="3.7265625" style="5" customWidth="1"/>
    <col min="112" max="113" width="3.7265625" style="5" hidden="1" customWidth="1"/>
    <col min="114" max="114" width="3.7265625" style="5" customWidth="1"/>
    <col min="115" max="116" width="3.7265625" style="5" hidden="1" customWidth="1"/>
    <col min="117" max="117" width="3.7265625" style="5" customWidth="1"/>
    <col min="118" max="119" width="3.7265625" style="5" hidden="1" customWidth="1"/>
    <col min="120" max="120" width="3.7265625" style="5" customWidth="1"/>
    <col min="121" max="122" width="3.7265625" style="5" hidden="1" customWidth="1"/>
    <col min="123" max="123" width="3.7265625" style="5" customWidth="1"/>
    <col min="124" max="125" width="3.7265625" style="5" hidden="1" customWidth="1"/>
    <col min="126" max="126" width="3.7265625" style="5" customWidth="1"/>
    <col min="127" max="128" width="3.7265625" style="5" hidden="1" customWidth="1"/>
    <col min="129" max="129" width="3.7265625" style="5" customWidth="1"/>
    <col min="130" max="131" width="3.7265625" style="5" hidden="1" customWidth="1"/>
    <col min="132" max="132" width="3.7265625" style="5" customWidth="1"/>
    <col min="133" max="134" width="3.7265625" style="5" hidden="1" customWidth="1"/>
    <col min="135" max="135" width="3.7265625" style="5" customWidth="1"/>
    <col min="136" max="137" width="3.7265625" style="5" hidden="1" customWidth="1"/>
    <col min="138" max="138" width="3.7265625" style="5" customWidth="1"/>
    <col min="139" max="140" width="3.7265625" style="5" hidden="1" customWidth="1"/>
    <col min="141" max="141" width="3.7265625" style="5" customWidth="1"/>
    <col min="142" max="145" width="3.7265625" style="5" hidden="1" customWidth="1"/>
    <col min="146" max="147" width="9.1796875" style="5"/>
    <col min="148" max="148" width="11.26953125" style="5" customWidth="1"/>
    <col min="149" max="149" width="10.1796875" style="5" customWidth="1"/>
    <col min="150" max="16384" width="9.1796875" style="5"/>
  </cols>
  <sheetData>
    <row r="1" spans="1:149" ht="21.5" thickBot="1" x14ac:dyDescent="0.55000000000000004">
      <c r="A1" s="287" t="s">
        <v>127</v>
      </c>
      <c r="B1" s="283"/>
      <c r="C1" s="283"/>
      <c r="D1" s="163"/>
      <c r="E1" s="164"/>
      <c r="F1" s="288" t="s">
        <v>112</v>
      </c>
      <c r="G1" s="288"/>
      <c r="H1" s="288"/>
      <c r="I1" s="288"/>
      <c r="J1" s="288"/>
      <c r="K1" s="288"/>
      <c r="L1" s="288"/>
      <c r="M1" s="285">
        <f>'Personnel Master A800a'!D1</f>
        <v>0</v>
      </c>
      <c r="N1" s="285"/>
      <c r="O1" s="285"/>
      <c r="P1" s="285"/>
      <c r="Q1" s="285"/>
      <c r="R1" s="285"/>
      <c r="S1" s="285"/>
      <c r="T1" s="285"/>
      <c r="U1" s="285"/>
      <c r="V1" s="285"/>
      <c r="W1" s="283" t="s">
        <v>113</v>
      </c>
      <c r="X1" s="283"/>
      <c r="Y1" s="283"/>
      <c r="Z1" s="283"/>
      <c r="AA1" s="285">
        <f>'Personnel Master A800a'!I1</f>
        <v>0</v>
      </c>
      <c r="AB1" s="285"/>
      <c r="AC1" s="285"/>
      <c r="AD1" s="285"/>
      <c r="AE1" s="285"/>
      <c r="AF1" s="285"/>
      <c r="AG1" s="283" t="s">
        <v>118</v>
      </c>
      <c r="AH1" s="283"/>
      <c r="AI1" s="283"/>
      <c r="AJ1" s="283"/>
      <c r="AK1" s="283"/>
      <c r="AL1" s="283"/>
      <c r="AM1" s="283"/>
      <c r="AN1" s="283"/>
      <c r="AO1" s="283"/>
      <c r="AP1" s="283"/>
      <c r="AQ1" s="283"/>
      <c r="AR1" s="284"/>
      <c r="AS1" s="4"/>
      <c r="AT1" s="275" t="s">
        <v>127</v>
      </c>
      <c r="AU1" s="276"/>
      <c r="AV1" s="190">
        <f>D1</f>
        <v>0</v>
      </c>
      <c r="AW1" s="191" t="s">
        <v>7</v>
      </c>
      <c r="AX1" s="285">
        <f>M1</f>
        <v>0</v>
      </c>
      <c r="AY1" s="285"/>
      <c r="AZ1" s="285"/>
      <c r="BA1" s="285"/>
      <c r="BB1" s="285"/>
      <c r="BC1" s="285"/>
      <c r="BD1" s="285"/>
      <c r="BE1" s="285"/>
      <c r="BF1" s="192"/>
      <c r="BG1" s="192"/>
      <c r="BH1" s="283" t="s">
        <v>114</v>
      </c>
      <c r="BI1" s="283"/>
      <c r="BJ1" s="283"/>
      <c r="BK1" s="283"/>
      <c r="BL1" s="283"/>
      <c r="BM1" s="283"/>
      <c r="BN1" s="283"/>
      <c r="BO1" s="283"/>
      <c r="BP1" s="283"/>
      <c r="BQ1" s="283"/>
      <c r="BR1" s="192"/>
      <c r="BS1" s="192"/>
      <c r="BT1" s="285">
        <f>AA1</f>
        <v>0</v>
      </c>
      <c r="BU1" s="285"/>
      <c r="BV1" s="285"/>
      <c r="BW1" s="285"/>
      <c r="BX1" s="285"/>
      <c r="BY1" s="285"/>
      <c r="BZ1" s="285"/>
      <c r="CA1" s="285"/>
      <c r="CB1" s="285"/>
      <c r="CC1" s="285"/>
      <c r="CD1" s="285"/>
      <c r="CE1" s="285"/>
      <c r="CF1" s="285"/>
      <c r="CG1" s="285"/>
      <c r="CH1" s="285"/>
      <c r="CI1" s="285"/>
      <c r="CJ1" s="192"/>
      <c r="CK1" s="192"/>
      <c r="CL1" s="276" t="s">
        <v>119</v>
      </c>
      <c r="CM1" s="276"/>
      <c r="CN1" s="276"/>
      <c r="CO1" s="276"/>
      <c r="CP1" s="276"/>
      <c r="CQ1" s="276"/>
      <c r="CR1" s="276"/>
      <c r="CS1" s="276"/>
      <c r="CT1" s="276"/>
      <c r="CU1" s="276"/>
      <c r="CV1" s="276"/>
      <c r="CW1" s="276"/>
      <c r="CX1" s="276"/>
      <c r="CY1" s="276"/>
      <c r="CZ1" s="276"/>
      <c r="DA1" s="276"/>
      <c r="DB1" s="276"/>
      <c r="DC1" s="276"/>
      <c r="DD1" s="276"/>
      <c r="DE1" s="276"/>
      <c r="DF1" s="276"/>
      <c r="DG1" s="276"/>
      <c r="DH1" s="276"/>
      <c r="DI1" s="276"/>
      <c r="DJ1" s="276"/>
      <c r="DK1" s="276"/>
      <c r="DL1" s="276"/>
      <c r="DM1" s="276"/>
      <c r="DN1" s="276"/>
      <c r="DO1" s="276"/>
      <c r="DP1" s="276"/>
      <c r="DQ1" s="276"/>
      <c r="DR1" s="276"/>
      <c r="DS1" s="276"/>
      <c r="DT1" s="276"/>
      <c r="DU1" s="276"/>
      <c r="DV1" s="276"/>
      <c r="DW1" s="276"/>
      <c r="DX1" s="276"/>
      <c r="DY1" s="276"/>
      <c r="DZ1" s="276"/>
      <c r="EA1" s="276"/>
      <c r="EB1" s="276"/>
      <c r="EC1" s="276"/>
      <c r="ED1" s="276"/>
      <c r="EE1" s="276"/>
      <c r="EF1" s="276"/>
      <c r="EG1" s="276"/>
      <c r="EH1" s="276"/>
      <c r="EI1" s="276"/>
      <c r="EJ1" s="276"/>
      <c r="EK1" s="276"/>
      <c r="EL1" s="276"/>
      <c r="EM1" s="276"/>
      <c r="EN1" s="276"/>
      <c r="EO1" s="276"/>
      <c r="EP1" s="276"/>
      <c r="EQ1" s="276"/>
      <c r="ER1" s="276"/>
      <c r="ES1" s="286"/>
    </row>
    <row r="2" spans="1:149" s="7" customFormat="1" ht="19.5" customHeight="1" thickBot="1" x14ac:dyDescent="0.4">
      <c r="A2" s="265" t="s">
        <v>930</v>
      </c>
      <c r="B2" s="266"/>
      <c r="C2" s="266"/>
      <c r="D2" s="266"/>
      <c r="E2" s="165"/>
      <c r="F2" s="166"/>
      <c r="G2" s="165"/>
      <c r="H2" s="334" t="s">
        <v>107</v>
      </c>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6"/>
      <c r="AM2" s="332" t="s">
        <v>104</v>
      </c>
      <c r="AN2" s="333"/>
      <c r="AO2" s="178">
        <f>SUM(AM8,AM10,AM12,AM14,AM16,AM18,AM20,AM22,AM24,AM26,AM28,AM30,AM32,AM34,AM36,AM38,AM40,AM42,AM44,AM46,AM48,AM50,AM52,AM54,AM56)</f>
        <v>0</v>
      </c>
      <c r="AP2" s="271" t="s">
        <v>125</v>
      </c>
      <c r="AQ2" s="272"/>
      <c r="AR2" s="180">
        <f>SUMIF($F$8:$F$57,"REG",$AQ$8:$AR$57)</f>
        <v>0</v>
      </c>
      <c r="AS2" s="6"/>
      <c r="AT2" s="322" t="s">
        <v>121</v>
      </c>
      <c r="AU2" s="323"/>
      <c r="AV2" s="323"/>
      <c r="AW2" s="323"/>
      <c r="AX2" s="324"/>
      <c r="AY2" s="316" t="s">
        <v>107</v>
      </c>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8"/>
      <c r="EL2" s="41"/>
      <c r="EM2" s="41"/>
      <c r="EN2" s="102"/>
      <c r="EO2" s="102"/>
      <c r="EP2" s="301"/>
      <c r="EQ2" s="302"/>
      <c r="ER2" s="302"/>
      <c r="ES2" s="303"/>
    </row>
    <row r="3" spans="1:149" s="7" customFormat="1" ht="19.5" customHeight="1" x14ac:dyDescent="0.35">
      <c r="A3" s="267"/>
      <c r="B3" s="268"/>
      <c r="C3" s="268"/>
      <c r="D3" s="268"/>
      <c r="E3" s="167"/>
      <c r="F3" s="168"/>
      <c r="G3" s="216"/>
      <c r="H3" s="337"/>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9"/>
      <c r="AM3" s="330" t="s">
        <v>106</v>
      </c>
      <c r="AN3" s="331"/>
      <c r="AO3" s="178">
        <f>SUM(AM9,AM11,AM13,AM15,AM17,AM19,AM21,AM23,AM25,AM27,AM29,AM31,AM33,AM35,AM37,AM39,AM41,AM43,AM45,AM47,AM49,AM51,AM53,AM55,AM57)</f>
        <v>0</v>
      </c>
      <c r="AP3" s="261" t="s">
        <v>126</v>
      </c>
      <c r="AQ3" s="262"/>
      <c r="AR3" s="181">
        <f>SUMIF($F$8:$F$57,"OT",$AQ$8:$AR$57)</f>
        <v>0</v>
      </c>
      <c r="AS3" s="8"/>
      <c r="AT3" s="325"/>
      <c r="AU3" s="326"/>
      <c r="AV3" s="326"/>
      <c r="AW3" s="326"/>
      <c r="AX3" s="327"/>
      <c r="AY3" s="319"/>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0"/>
      <c r="CN3" s="320"/>
      <c r="CO3" s="320"/>
      <c r="CP3" s="320"/>
      <c r="CQ3" s="320"/>
      <c r="CR3" s="320"/>
      <c r="CS3" s="320"/>
      <c r="CT3" s="320"/>
      <c r="CU3" s="320"/>
      <c r="CV3" s="320"/>
      <c r="CW3" s="320"/>
      <c r="CX3" s="320"/>
      <c r="CY3" s="320"/>
      <c r="CZ3" s="320"/>
      <c r="DA3" s="320"/>
      <c r="DB3" s="320"/>
      <c r="DC3" s="320"/>
      <c r="DD3" s="320"/>
      <c r="DE3" s="320"/>
      <c r="DF3" s="320"/>
      <c r="DG3" s="320"/>
      <c r="DH3" s="320"/>
      <c r="DI3" s="320"/>
      <c r="DJ3" s="320"/>
      <c r="DK3" s="320"/>
      <c r="DL3" s="320"/>
      <c r="DM3" s="320"/>
      <c r="DN3" s="320"/>
      <c r="DO3" s="320"/>
      <c r="DP3" s="320"/>
      <c r="DQ3" s="320"/>
      <c r="DR3" s="320"/>
      <c r="DS3" s="320"/>
      <c r="DT3" s="320"/>
      <c r="DU3" s="320"/>
      <c r="DV3" s="320"/>
      <c r="DW3" s="320"/>
      <c r="DX3" s="320"/>
      <c r="DY3" s="320"/>
      <c r="DZ3" s="320"/>
      <c r="EA3" s="320"/>
      <c r="EB3" s="320"/>
      <c r="EC3" s="320"/>
      <c r="ED3" s="320"/>
      <c r="EE3" s="320"/>
      <c r="EF3" s="320"/>
      <c r="EG3" s="320"/>
      <c r="EH3" s="320"/>
      <c r="EI3" s="320"/>
      <c r="EJ3" s="320"/>
      <c r="EK3" s="321"/>
      <c r="EL3" s="42"/>
      <c r="EM3" s="42"/>
      <c r="EN3" s="42"/>
      <c r="EO3" s="42"/>
      <c r="EP3" s="304" t="s">
        <v>115</v>
      </c>
      <c r="EQ3" s="304"/>
      <c r="ER3" s="307">
        <f>SUM(EP8:EP57)</f>
        <v>0</v>
      </c>
      <c r="ES3" s="308"/>
    </row>
    <row r="4" spans="1:149" s="7" customFormat="1" ht="14.25" customHeight="1" x14ac:dyDescent="0.35">
      <c r="A4" s="267"/>
      <c r="B4" s="268"/>
      <c r="C4" s="268"/>
      <c r="D4" s="268"/>
      <c r="E4" s="169"/>
      <c r="F4" s="257" t="s">
        <v>0</v>
      </c>
      <c r="G4" s="217"/>
      <c r="H4" s="277"/>
      <c r="I4" s="278"/>
      <c r="J4" s="278"/>
      <c r="K4" s="278"/>
      <c r="L4" s="278"/>
      <c r="M4" s="278"/>
      <c r="N4" s="278"/>
      <c r="O4" s="278"/>
      <c r="P4" s="278"/>
      <c r="Q4" s="278"/>
      <c r="R4" s="278"/>
      <c r="S4" s="278"/>
      <c r="T4" s="295"/>
      <c r="U4" s="277"/>
      <c r="V4" s="278"/>
      <c r="W4" s="278"/>
      <c r="X4" s="278"/>
      <c r="Y4" s="278"/>
      <c r="Z4" s="278"/>
      <c r="AA4" s="278"/>
      <c r="AB4" s="278"/>
      <c r="AC4" s="278"/>
      <c r="AD4" s="278"/>
      <c r="AE4" s="278"/>
      <c r="AF4" s="295"/>
      <c r="AG4" s="277"/>
      <c r="AH4" s="278"/>
      <c r="AI4" s="278"/>
      <c r="AJ4" s="278"/>
      <c r="AK4" s="278"/>
      <c r="AL4" s="295"/>
      <c r="AM4" s="330" t="s">
        <v>105</v>
      </c>
      <c r="AN4" s="331"/>
      <c r="AO4" s="179">
        <f>SUM(AO2:AO3)</f>
        <v>0</v>
      </c>
      <c r="AP4" s="299" t="s">
        <v>15</v>
      </c>
      <c r="AQ4" s="300"/>
      <c r="AR4" s="182">
        <f>SUM(AR2:AR3)</f>
        <v>0</v>
      </c>
      <c r="AS4" s="8"/>
      <c r="AT4" s="87">
        <v>1</v>
      </c>
      <c r="AU4" s="328"/>
      <c r="AV4" s="328"/>
      <c r="AW4" s="328"/>
      <c r="AX4" s="329"/>
      <c r="AY4" s="297"/>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95"/>
      <c r="CJ4" s="9"/>
      <c r="CK4" s="9"/>
      <c r="CL4" s="277"/>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c r="DM4" s="278"/>
      <c r="DN4" s="278"/>
      <c r="DO4" s="278"/>
      <c r="DP4" s="278"/>
      <c r="DQ4" s="278"/>
      <c r="DR4" s="278"/>
      <c r="DS4" s="295"/>
      <c r="DT4" s="9"/>
      <c r="DU4" s="9"/>
      <c r="DV4" s="277"/>
      <c r="DW4" s="278"/>
      <c r="DX4" s="278"/>
      <c r="DY4" s="278"/>
      <c r="DZ4" s="278"/>
      <c r="EA4" s="278"/>
      <c r="EB4" s="278"/>
      <c r="EC4" s="278"/>
      <c r="ED4" s="278"/>
      <c r="EE4" s="278"/>
      <c r="EF4" s="278"/>
      <c r="EG4" s="278"/>
      <c r="EH4" s="278"/>
      <c r="EI4" s="278"/>
      <c r="EJ4" s="278"/>
      <c r="EK4" s="279"/>
      <c r="EL4" s="10"/>
      <c r="EM4" s="9"/>
      <c r="EN4" s="9"/>
      <c r="EO4" s="9"/>
      <c r="EP4" s="305" t="s">
        <v>116</v>
      </c>
      <c r="EQ4" s="305"/>
      <c r="ER4" s="309">
        <f>SUM(ER8:ER57)</f>
        <v>0</v>
      </c>
      <c r="ES4" s="310"/>
    </row>
    <row r="5" spans="1:149" s="7" customFormat="1" ht="14.5" x14ac:dyDescent="0.35">
      <c r="A5" s="267"/>
      <c r="B5" s="268"/>
      <c r="C5" s="268"/>
      <c r="D5" s="268"/>
      <c r="E5" s="170"/>
      <c r="F5" s="257"/>
      <c r="G5" s="218"/>
      <c r="H5" s="280"/>
      <c r="I5" s="281"/>
      <c r="J5" s="281"/>
      <c r="K5" s="281"/>
      <c r="L5" s="281"/>
      <c r="M5" s="281"/>
      <c r="N5" s="281"/>
      <c r="O5" s="281"/>
      <c r="P5" s="281"/>
      <c r="Q5" s="281"/>
      <c r="R5" s="281"/>
      <c r="S5" s="281"/>
      <c r="T5" s="296"/>
      <c r="U5" s="280"/>
      <c r="V5" s="281"/>
      <c r="W5" s="281"/>
      <c r="X5" s="281"/>
      <c r="Y5" s="281"/>
      <c r="Z5" s="281"/>
      <c r="AA5" s="281"/>
      <c r="AB5" s="281"/>
      <c r="AC5" s="281"/>
      <c r="AD5" s="281"/>
      <c r="AE5" s="281"/>
      <c r="AF5" s="296"/>
      <c r="AG5" s="280"/>
      <c r="AH5" s="281"/>
      <c r="AI5" s="281"/>
      <c r="AJ5" s="281"/>
      <c r="AK5" s="281"/>
      <c r="AL5" s="296"/>
      <c r="AM5" s="340"/>
      <c r="AN5" s="340"/>
      <c r="AO5" s="176"/>
      <c r="AP5" s="261" t="s">
        <v>16</v>
      </c>
      <c r="AQ5" s="262"/>
      <c r="AR5" s="183">
        <f>ER4</f>
        <v>0</v>
      </c>
      <c r="AS5" s="8"/>
      <c r="AT5" s="87">
        <v>2</v>
      </c>
      <c r="AU5" s="328"/>
      <c r="AV5" s="328"/>
      <c r="AW5" s="328"/>
      <c r="AX5" s="329"/>
      <c r="AY5" s="298"/>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96"/>
      <c r="CJ5" s="9"/>
      <c r="CK5" s="9"/>
      <c r="CL5" s="280"/>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96"/>
      <c r="DT5" s="9"/>
      <c r="DU5" s="9"/>
      <c r="DV5" s="280"/>
      <c r="DW5" s="281"/>
      <c r="DX5" s="281"/>
      <c r="DY5" s="281"/>
      <c r="DZ5" s="281"/>
      <c r="EA5" s="281"/>
      <c r="EB5" s="281"/>
      <c r="EC5" s="281"/>
      <c r="ED5" s="281"/>
      <c r="EE5" s="281"/>
      <c r="EF5" s="281"/>
      <c r="EG5" s="281"/>
      <c r="EH5" s="281"/>
      <c r="EI5" s="281"/>
      <c r="EJ5" s="281"/>
      <c r="EK5" s="282"/>
      <c r="EL5" s="9"/>
      <c r="EM5" s="9"/>
      <c r="EN5" s="9"/>
      <c r="EO5" s="9"/>
      <c r="EP5" s="306" t="s">
        <v>117</v>
      </c>
      <c r="EQ5" s="306"/>
      <c r="ER5" s="311">
        <f>AR4</f>
        <v>0</v>
      </c>
      <c r="ES5" s="312"/>
    </row>
    <row r="6" spans="1:149" s="7" customFormat="1" ht="15.75" customHeight="1" thickBot="1" x14ac:dyDescent="0.4">
      <c r="A6" s="267"/>
      <c r="B6" s="268"/>
      <c r="C6" s="268"/>
      <c r="D6" s="268"/>
      <c r="E6" s="170"/>
      <c r="F6" s="257"/>
      <c r="G6" s="273" t="s">
        <v>933</v>
      </c>
      <c r="H6" s="258" t="s">
        <v>18</v>
      </c>
      <c r="I6" s="259"/>
      <c r="J6" s="259"/>
      <c r="K6" s="259"/>
      <c r="L6" s="259"/>
      <c r="M6" s="259"/>
      <c r="N6" s="259"/>
      <c r="O6" s="259"/>
      <c r="P6" s="259"/>
      <c r="Q6" s="259"/>
      <c r="R6" s="259"/>
      <c r="S6" s="259"/>
      <c r="T6" s="260"/>
      <c r="U6" s="258" t="s">
        <v>3</v>
      </c>
      <c r="V6" s="259"/>
      <c r="W6" s="259"/>
      <c r="X6" s="259"/>
      <c r="Y6" s="259"/>
      <c r="Z6" s="259"/>
      <c r="AA6" s="259"/>
      <c r="AB6" s="259"/>
      <c r="AC6" s="259"/>
      <c r="AD6" s="259"/>
      <c r="AE6" s="259"/>
      <c r="AF6" s="260"/>
      <c r="AG6" s="258" t="s">
        <v>4</v>
      </c>
      <c r="AH6" s="259"/>
      <c r="AI6" s="259"/>
      <c r="AJ6" s="259"/>
      <c r="AK6" s="259"/>
      <c r="AL6" s="260"/>
      <c r="AM6" s="341"/>
      <c r="AN6" s="341"/>
      <c r="AO6" s="174"/>
      <c r="AP6" s="263" t="s">
        <v>17</v>
      </c>
      <c r="AQ6" s="264"/>
      <c r="AR6" s="184">
        <f>SUM(AR4:AR5)</f>
        <v>0</v>
      </c>
      <c r="AS6" s="8"/>
      <c r="AT6" s="87">
        <v>3</v>
      </c>
      <c r="AU6" s="328"/>
      <c r="AV6" s="328"/>
      <c r="AW6" s="328"/>
      <c r="AX6" s="329"/>
      <c r="AY6" s="289" t="s">
        <v>18</v>
      </c>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1"/>
      <c r="CJ6" s="55"/>
      <c r="CK6" s="55"/>
      <c r="CL6" s="292" t="s">
        <v>3</v>
      </c>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c r="DK6" s="290"/>
      <c r="DL6" s="290"/>
      <c r="DM6" s="290"/>
      <c r="DN6" s="290"/>
      <c r="DO6" s="290"/>
      <c r="DP6" s="290"/>
      <c r="DQ6" s="290"/>
      <c r="DR6" s="290"/>
      <c r="DS6" s="291"/>
      <c r="DT6" s="55"/>
      <c r="DU6" s="55"/>
      <c r="DV6" s="292" t="s">
        <v>4</v>
      </c>
      <c r="DW6" s="290"/>
      <c r="DX6" s="290"/>
      <c r="DY6" s="290"/>
      <c r="DZ6" s="290"/>
      <c r="EA6" s="290"/>
      <c r="EB6" s="290"/>
      <c r="EC6" s="290"/>
      <c r="ED6" s="290"/>
      <c r="EE6" s="290"/>
      <c r="EF6" s="290"/>
      <c r="EG6" s="290"/>
      <c r="EH6" s="290"/>
      <c r="EI6" s="290"/>
      <c r="EJ6" s="290"/>
      <c r="EK6" s="315"/>
      <c r="EL6" s="21"/>
      <c r="EM6" s="20"/>
      <c r="EN6" s="92"/>
      <c r="EO6" s="92"/>
      <c r="EP6" s="306" t="s">
        <v>17</v>
      </c>
      <c r="EQ6" s="306"/>
      <c r="ER6" s="313">
        <f>SUM(ER4:ES5)</f>
        <v>0</v>
      </c>
      <c r="ES6" s="314"/>
    </row>
    <row r="7" spans="1:149" s="7" customFormat="1" ht="24" customHeight="1" thickBot="1" x14ac:dyDescent="0.4">
      <c r="A7" s="269"/>
      <c r="B7" s="270"/>
      <c r="C7" s="270"/>
      <c r="D7" s="270"/>
      <c r="E7" s="171"/>
      <c r="F7" s="257"/>
      <c r="G7" s="274"/>
      <c r="H7" s="212">
        <v>1</v>
      </c>
      <c r="I7" s="213">
        <f t="shared" ref="I7:AA7" si="0">H7+1</f>
        <v>2</v>
      </c>
      <c r="J7" s="213">
        <f t="shared" si="0"/>
        <v>3</v>
      </c>
      <c r="K7" s="213">
        <f t="shared" si="0"/>
        <v>4</v>
      </c>
      <c r="L7" s="213">
        <f t="shared" si="0"/>
        <v>5</v>
      </c>
      <c r="M7" s="213">
        <f t="shared" si="0"/>
        <v>6</v>
      </c>
      <c r="N7" s="214">
        <f t="shared" si="0"/>
        <v>7</v>
      </c>
      <c r="O7" s="214">
        <f t="shared" si="0"/>
        <v>8</v>
      </c>
      <c r="P7" s="214">
        <f t="shared" si="0"/>
        <v>9</v>
      </c>
      <c r="Q7" s="214">
        <f t="shared" si="0"/>
        <v>10</v>
      </c>
      <c r="R7" s="214">
        <f t="shared" si="0"/>
        <v>11</v>
      </c>
      <c r="S7" s="214">
        <f t="shared" si="0"/>
        <v>12</v>
      </c>
      <c r="T7" s="214">
        <f t="shared" si="0"/>
        <v>13</v>
      </c>
      <c r="U7" s="214">
        <f t="shared" si="0"/>
        <v>14</v>
      </c>
      <c r="V7" s="214">
        <f t="shared" si="0"/>
        <v>15</v>
      </c>
      <c r="W7" s="214">
        <f t="shared" si="0"/>
        <v>16</v>
      </c>
      <c r="X7" s="214">
        <f t="shared" si="0"/>
        <v>17</v>
      </c>
      <c r="Y7" s="214">
        <f t="shared" si="0"/>
        <v>18</v>
      </c>
      <c r="Z7" s="214">
        <f t="shared" si="0"/>
        <v>19</v>
      </c>
      <c r="AA7" s="214">
        <f t="shared" si="0"/>
        <v>20</v>
      </c>
      <c r="AB7" s="214">
        <f t="shared" ref="AB7" si="1">AA7+1</f>
        <v>21</v>
      </c>
      <c r="AC7" s="214">
        <f t="shared" ref="AC7" si="2">AB7+1</f>
        <v>22</v>
      </c>
      <c r="AD7" s="214">
        <f t="shared" ref="AD7" si="3">AC7+1</f>
        <v>23</v>
      </c>
      <c r="AE7" s="214">
        <f t="shared" ref="AE7" si="4">AD7+1</f>
        <v>24</v>
      </c>
      <c r="AF7" s="214">
        <f t="shared" ref="AF7" si="5">AE7+1</f>
        <v>25</v>
      </c>
      <c r="AG7" s="214">
        <f t="shared" ref="AG7" si="6">AF7+1</f>
        <v>26</v>
      </c>
      <c r="AH7" s="214">
        <f t="shared" ref="AH7" si="7">AG7+1</f>
        <v>27</v>
      </c>
      <c r="AI7" s="214">
        <f t="shared" ref="AI7" si="8">AH7+1</f>
        <v>28</v>
      </c>
      <c r="AJ7" s="214">
        <f t="shared" ref="AJ7" si="9">AI7+1</f>
        <v>29</v>
      </c>
      <c r="AK7" s="214">
        <f t="shared" ref="AK7:AL7" si="10">AJ7+1</f>
        <v>30</v>
      </c>
      <c r="AL7" s="215">
        <f t="shared" si="10"/>
        <v>31</v>
      </c>
      <c r="AM7" s="172" t="s">
        <v>123</v>
      </c>
      <c r="AN7" s="173" t="s">
        <v>124</v>
      </c>
      <c r="AO7" s="175" t="s">
        <v>10</v>
      </c>
      <c r="AP7" s="175" t="s">
        <v>8</v>
      </c>
      <c r="AQ7" s="293" t="s">
        <v>931</v>
      </c>
      <c r="AR7" s="294"/>
      <c r="AS7" s="11"/>
      <c r="AT7" s="198"/>
      <c r="AU7" s="171" t="s">
        <v>20</v>
      </c>
      <c r="AV7" s="196" t="s">
        <v>19</v>
      </c>
      <c r="AW7" s="196" t="s">
        <v>21</v>
      </c>
      <c r="AX7" s="197" t="s">
        <v>22</v>
      </c>
      <c r="AY7" s="43">
        <f>DATE('Personnel Master A800a'!AX1,1,1)</f>
        <v>1</v>
      </c>
      <c r="AZ7" s="12"/>
      <c r="BA7" s="12"/>
      <c r="BB7" s="13">
        <f t="shared" ref="BB7" si="11">AY7+1</f>
        <v>2</v>
      </c>
      <c r="BC7" s="13"/>
      <c r="BD7" s="13"/>
      <c r="BE7" s="13">
        <f t="shared" ref="BE7" si="12">BB7+1</f>
        <v>3</v>
      </c>
      <c r="BF7" s="13"/>
      <c r="BG7" s="13"/>
      <c r="BH7" s="13">
        <f t="shared" ref="BH7" si="13">BE7+1</f>
        <v>4</v>
      </c>
      <c r="BI7" s="13"/>
      <c r="BJ7" s="13"/>
      <c r="BK7" s="13">
        <f t="shared" ref="BK7" si="14">BH7+1</f>
        <v>5</v>
      </c>
      <c r="BL7" s="13"/>
      <c r="BM7" s="13"/>
      <c r="BN7" s="13">
        <f t="shared" ref="BN7" si="15">BK7+1</f>
        <v>6</v>
      </c>
      <c r="BO7" s="13"/>
      <c r="BP7" s="13"/>
      <c r="BQ7" s="12">
        <f t="shared" ref="BQ7" si="16">BN7+1</f>
        <v>7</v>
      </c>
      <c r="BR7" s="12"/>
      <c r="BS7" s="12"/>
      <c r="BT7" s="12">
        <f t="shared" ref="BT7" si="17">BQ7+1</f>
        <v>8</v>
      </c>
      <c r="BU7" s="12"/>
      <c r="BV7" s="12"/>
      <c r="BW7" s="12">
        <f t="shared" ref="BW7" si="18">BT7+1</f>
        <v>9</v>
      </c>
      <c r="BX7" s="12"/>
      <c r="BY7" s="12"/>
      <c r="BZ7" s="12">
        <f t="shared" ref="BZ7" si="19">BW7+1</f>
        <v>10</v>
      </c>
      <c r="CA7" s="12"/>
      <c r="CB7" s="12"/>
      <c r="CC7" s="12">
        <f t="shared" ref="CC7" si="20">BZ7+1</f>
        <v>11</v>
      </c>
      <c r="CD7" s="12"/>
      <c r="CE7" s="12"/>
      <c r="CF7" s="12">
        <f t="shared" ref="CF7" si="21">CC7+1</f>
        <v>12</v>
      </c>
      <c r="CG7" s="12"/>
      <c r="CH7" s="12"/>
      <c r="CI7" s="12">
        <f t="shared" ref="CI7" si="22">CF7+1</f>
        <v>13</v>
      </c>
      <c r="CJ7" s="12"/>
      <c r="CK7" s="12"/>
      <c r="CL7" s="12">
        <f t="shared" ref="CL7" si="23">CI7+1</f>
        <v>14</v>
      </c>
      <c r="CM7" s="12"/>
      <c r="CN7" s="12"/>
      <c r="CO7" s="12">
        <f t="shared" ref="CO7" si="24">CL7+1</f>
        <v>15</v>
      </c>
      <c r="CP7" s="12"/>
      <c r="CQ7" s="12"/>
      <c r="CR7" s="12">
        <f>CO7+1</f>
        <v>16</v>
      </c>
      <c r="CS7" s="12"/>
      <c r="CT7" s="12"/>
      <c r="CU7" s="12">
        <f t="shared" ref="CU7" si="25">CR7+1</f>
        <v>17</v>
      </c>
      <c r="CV7" s="12"/>
      <c r="CW7" s="12"/>
      <c r="CX7" s="12">
        <f t="shared" ref="CX7" si="26">CU7+1</f>
        <v>18</v>
      </c>
      <c r="CY7" s="12"/>
      <c r="CZ7" s="12"/>
      <c r="DA7" s="12">
        <f t="shared" ref="DA7" si="27">CX7+1</f>
        <v>19</v>
      </c>
      <c r="DB7" s="12"/>
      <c r="DC7" s="12"/>
      <c r="DD7" s="12">
        <f t="shared" ref="DD7" si="28">DA7+1</f>
        <v>20</v>
      </c>
      <c r="DE7" s="12"/>
      <c r="DF7" s="12"/>
      <c r="DG7" s="12">
        <f t="shared" ref="DG7" si="29">DD7+1</f>
        <v>21</v>
      </c>
      <c r="DH7" s="12"/>
      <c r="DI7" s="12"/>
      <c r="DJ7" s="12">
        <f t="shared" ref="DJ7" si="30">DG7+1</f>
        <v>22</v>
      </c>
      <c r="DK7" s="12"/>
      <c r="DL7" s="12"/>
      <c r="DM7" s="12">
        <f t="shared" ref="DM7" si="31">DJ7+1</f>
        <v>23</v>
      </c>
      <c r="DN7" s="12"/>
      <c r="DO7" s="12"/>
      <c r="DP7" s="12">
        <f t="shared" ref="DP7" si="32">DM7+1</f>
        <v>24</v>
      </c>
      <c r="DQ7" s="12"/>
      <c r="DR7" s="12"/>
      <c r="DS7" s="12">
        <f t="shared" ref="DS7" si="33">DP7+1</f>
        <v>25</v>
      </c>
      <c r="DT7" s="12"/>
      <c r="DU7" s="12"/>
      <c r="DV7" s="12">
        <f t="shared" ref="DV7" si="34">DS7+1</f>
        <v>26</v>
      </c>
      <c r="DW7" s="12"/>
      <c r="DX7" s="12"/>
      <c r="DY7" s="12">
        <f t="shared" ref="DY7" si="35">DV7+1</f>
        <v>27</v>
      </c>
      <c r="DZ7" s="12"/>
      <c r="EA7" s="12"/>
      <c r="EB7" s="12">
        <f t="shared" ref="EB7" si="36">DY7+1</f>
        <v>28</v>
      </c>
      <c r="EC7" s="12"/>
      <c r="ED7" s="12"/>
      <c r="EE7" s="12">
        <f t="shared" ref="EE7" si="37">EB7+1</f>
        <v>29</v>
      </c>
      <c r="EF7" s="12"/>
      <c r="EG7" s="12"/>
      <c r="EH7" s="12">
        <f t="shared" ref="EH7" si="38">EE7+1</f>
        <v>30</v>
      </c>
      <c r="EI7" s="12"/>
      <c r="EJ7" s="12"/>
      <c r="EK7" s="44">
        <f t="shared" ref="EK7" si="39">EH7+1</f>
        <v>31</v>
      </c>
      <c r="EL7" s="45"/>
      <c r="EM7" s="48"/>
      <c r="EN7" s="103"/>
      <c r="EO7" s="103"/>
      <c r="EP7" s="193" t="s">
        <v>9</v>
      </c>
      <c r="EQ7" s="194" t="s">
        <v>8</v>
      </c>
      <c r="ER7" s="194" t="s">
        <v>11</v>
      </c>
      <c r="ES7" s="195"/>
    </row>
    <row r="8" spans="1:149" s="7" customFormat="1" ht="14.25" customHeight="1" x14ac:dyDescent="0.35">
      <c r="A8" s="26" t="s">
        <v>12</v>
      </c>
      <c r="B8" s="27" t="s">
        <v>1</v>
      </c>
      <c r="C8" s="249"/>
      <c r="D8" s="250"/>
      <c r="E8" s="37">
        <f>C8</f>
        <v>0</v>
      </c>
      <c r="F8" s="219" t="s">
        <v>2</v>
      </c>
      <c r="G8" s="255"/>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130">
        <f t="shared" ref="AN8:AN39" si="40">SUM(H8:AL8)</f>
        <v>0</v>
      </c>
      <c r="AO8" s="15"/>
      <c r="AP8" s="185" t="str">
        <f>IF(C8="","",VLOOKUP(C8,'Personnel Master A800a'!$B$5:$W$354,22,FALSE))</f>
        <v/>
      </c>
      <c r="AQ8" s="251" t="str">
        <f t="shared" ref="AQ8:AQ39" si="41">IF(C8="","",SUM(AP8*AM8))</f>
        <v/>
      </c>
      <c r="AR8" s="252"/>
      <c r="AS8" s="49"/>
      <c r="AT8" s="16">
        <v>1</v>
      </c>
      <c r="AU8" s="29"/>
      <c r="AV8" s="199" t="str">
        <f>IF(AU8="","",VLOOKUP(AU8,'Equipment Master A800b'!$B$6:$C$45,2,FALSE))</f>
        <v/>
      </c>
      <c r="AW8" s="30"/>
      <c r="AX8" s="31"/>
      <c r="AY8" s="24"/>
      <c r="AZ8" s="33">
        <f>SUMIF($AW$8:$AW$57,$AW8,$AY$8:$AY$57)</f>
        <v>0</v>
      </c>
      <c r="BA8" s="33">
        <f>SUMIF($E$8:$E$57,$AW8,H$8:H$57)</f>
        <v>0</v>
      </c>
      <c r="BB8" s="24"/>
      <c r="BC8" s="33">
        <f>SUMIF($AW$8:$AW$57,$AW8,$BB$8:$BB$57)</f>
        <v>0</v>
      </c>
      <c r="BD8" s="33">
        <f>SUMIF($E$8:$E$57,$AW8,$I$8:$I$57)</f>
        <v>0</v>
      </c>
      <c r="BE8" s="24"/>
      <c r="BF8" s="33">
        <f>SUMIF($AW$8:$AW$57,$AW8,$BE$8:$BE$57)</f>
        <v>0</v>
      </c>
      <c r="BG8" s="33">
        <f>SUMIF($E$8:$E$57,$AW8,$J$8:$J$57)</f>
        <v>0</v>
      </c>
      <c r="BH8" s="24"/>
      <c r="BI8" s="33">
        <f>SUMIF($AW$8:$AW$57,$AW8,$BH$8:$BH$57)</f>
        <v>0</v>
      </c>
      <c r="BJ8" s="33">
        <f>SUMIF($E$8:$E$57,$AW8,$K$8:$K$57)</f>
        <v>0</v>
      </c>
      <c r="BK8" s="24"/>
      <c r="BL8" s="33">
        <f>SUMIF($AW$8:$AW$57,$AW8,$BK$8:$BK$57)</f>
        <v>0</v>
      </c>
      <c r="BM8" s="33">
        <f>SUMIF($E$8:$E$57,$AW8,$L$8:$L$57)</f>
        <v>0</v>
      </c>
      <c r="BN8" s="24"/>
      <c r="BO8" s="33">
        <f>SUMIF($AW$8:$AW$57,$AW8,$BN$8:$BN$57)</f>
        <v>0</v>
      </c>
      <c r="BP8" s="33">
        <f>SUMIF($E$8:$E$57,$AW8,$M$8:$M$57)</f>
        <v>0</v>
      </c>
      <c r="BQ8" s="24"/>
      <c r="BR8" s="33">
        <f>SUMIF($AW$8:$AW$57,$AW8,$BQ$8:$BQ$57)</f>
        <v>0</v>
      </c>
      <c r="BS8" s="33">
        <f>SUMIF($E$8:$E$57,$AW8,$N$8:$N$57)</f>
        <v>0</v>
      </c>
      <c r="BT8" s="24"/>
      <c r="BU8" s="33">
        <f>SUMIF($AW$8:$AW$57,$AW8,$BT$8:$BT$57)</f>
        <v>0</v>
      </c>
      <c r="BV8" s="33">
        <f>SUMIF($E$8:$E$57,$AW8,$O$8:$O$57)</f>
        <v>0</v>
      </c>
      <c r="BW8" s="24"/>
      <c r="BX8" s="33">
        <f>SUMIF($AW$8:$AW$57,$AW8,$BW$8:$BW$57)</f>
        <v>0</v>
      </c>
      <c r="BY8" s="33">
        <f>SUMIF($E$8:$E$57,$AW8,$P$8:$P$57)</f>
        <v>0</v>
      </c>
      <c r="BZ8" s="24"/>
      <c r="CA8" s="33">
        <f>SUMIF($AW$8:$AW$57,$AW8,$BZ$8:$BZ$57)</f>
        <v>0</v>
      </c>
      <c r="CB8" s="33">
        <f>SUMIF($E$8:$E$57,$AW8,$Q$8:$Q$57)</f>
        <v>0</v>
      </c>
      <c r="CC8" s="24"/>
      <c r="CD8" s="33">
        <f>SUMIF($AW$8:$AW$57,$AW8,$CC$8:$CC$57)</f>
        <v>0</v>
      </c>
      <c r="CE8" s="33">
        <f>SUMIF($E$8:$E$57,$AW8,$R$8:$R$57)</f>
        <v>0</v>
      </c>
      <c r="CF8" s="24"/>
      <c r="CG8" s="33">
        <f>SUMIF($AW$8:$AW$57,$AW8,$CF$8:$CF$57)</f>
        <v>0</v>
      </c>
      <c r="CH8" s="33">
        <f>SUMIF($E$8:$E$57,$AW8,$S$8:$S$57)</f>
        <v>0</v>
      </c>
      <c r="CI8" s="24"/>
      <c r="CJ8" s="33">
        <f>SUMIF($AW$8:$AW$57,$AW8,$CI$8:$CI$57)</f>
        <v>0</v>
      </c>
      <c r="CK8" s="33">
        <f>SUMIF($E$8:$E$57,$AW8,$T$8:$T$57)</f>
        <v>0</v>
      </c>
      <c r="CL8" s="24"/>
      <c r="CM8" s="33">
        <f>SUMIF($AW$8:$AW$57,$AW8,$CL$8:$CL$57)</f>
        <v>0</v>
      </c>
      <c r="CN8" s="33">
        <f>SUMIF($E$8:$E$57,$AW8,$U$8:$U$57)</f>
        <v>0</v>
      </c>
      <c r="CO8" s="24"/>
      <c r="CP8" s="33">
        <f>SUMIF($AW$8:$AW$57,$AW8,$CO$8:$CO$57)</f>
        <v>0</v>
      </c>
      <c r="CQ8" s="33">
        <f>SUMIF($E$8:$E$57,$AW8,$V$8:$V$57)</f>
        <v>0</v>
      </c>
      <c r="CR8" s="24"/>
      <c r="CS8" s="33">
        <f>SUMIF($AW$8:$AW$57,$AW8,$CR$8:$CR$57)</f>
        <v>0</v>
      </c>
      <c r="CT8" s="33">
        <f>SUMIF($E$8:$E$57,$AW8,$W$8:$W$57)</f>
        <v>0</v>
      </c>
      <c r="CU8" s="24"/>
      <c r="CV8" s="33">
        <f>SUMIF($AW$8:$AW$57,$AW8,$CU$8:$CU$57)</f>
        <v>0</v>
      </c>
      <c r="CW8" s="33">
        <f>SUMIF($E$8:$E$57,$AW8,$X$8:$X$57)</f>
        <v>0</v>
      </c>
      <c r="CX8" s="24"/>
      <c r="CY8" s="33"/>
      <c r="CZ8" s="33"/>
      <c r="DA8" s="24"/>
      <c r="DB8" s="33"/>
      <c r="DC8" s="33"/>
      <c r="DD8" s="24"/>
      <c r="DE8" s="33"/>
      <c r="DF8" s="33"/>
      <c r="DG8" s="24"/>
      <c r="DH8" s="33"/>
      <c r="DI8" s="33"/>
      <c r="DJ8" s="24"/>
      <c r="DK8" s="33"/>
      <c r="DL8" s="33"/>
      <c r="DM8" s="24"/>
      <c r="DN8" s="33"/>
      <c r="DO8" s="33"/>
      <c r="DP8" s="24"/>
      <c r="DQ8" s="33"/>
      <c r="DR8" s="33"/>
      <c r="DS8" s="24"/>
      <c r="DT8" s="33"/>
      <c r="DU8" s="33"/>
      <c r="DV8" s="24"/>
      <c r="DW8" s="33"/>
      <c r="DX8" s="33"/>
      <c r="DY8" s="24"/>
      <c r="DZ8" s="33"/>
      <c r="EA8" s="33"/>
      <c r="EB8" s="24"/>
      <c r="EC8" s="33"/>
      <c r="ED8" s="33"/>
      <c r="EE8" s="24"/>
      <c r="EF8" s="33">
        <f>SUMIF($AW$8:$AW$57,$AW8,$EE$8:$EE$57)</f>
        <v>0</v>
      </c>
      <c r="EG8" s="33">
        <f>SUMIF($E$8:$E$57,$AW8,$AJ$8:$AJ$57)</f>
        <v>0</v>
      </c>
      <c r="EH8" s="24"/>
      <c r="EI8" s="33">
        <f>SUMIF($AW$8:$AW$57,$AW8,$EH$8:$EH$57)</f>
        <v>0</v>
      </c>
      <c r="EJ8" s="33">
        <f>SUMIF($E$8:$E$57,$AW8,$AK$8:$AK$57)</f>
        <v>0</v>
      </c>
      <c r="EK8" s="24"/>
      <c r="EL8" s="33">
        <f>SUMIF($AW$8:$AW$57,$AW8,$EK$8:$EK$57)</f>
        <v>0</v>
      </c>
      <c r="EM8" s="33">
        <f>SUMIF($E$8:$E$57,$AW8,$AL$8:$AL$57)</f>
        <v>0</v>
      </c>
      <c r="EN8" s="33">
        <f>SUMIF($AW$8:$AW$57,$AW8,$EK$8:$EK$57)</f>
        <v>0</v>
      </c>
      <c r="EO8" s="33">
        <f>SUMIF($E$8:$E$57,$AW8,$AL$8:$AL$57)</f>
        <v>0</v>
      </c>
      <c r="EP8" s="95" t="str">
        <f>IF(AU8="","",SUM(AY8,BB8,BE8,BH8,BK8,BN8,BQ8,BT8,BW8,BZ8,CC8,CF8,CI8,CL8,CO8,CR8,CU8,CX8,DA8,DD8,DG8,DJ8,DM8,DP8,DS8,DV8,DY8,EB8,EE8,EH8,EK8))</f>
        <v/>
      </c>
      <c r="EQ8" s="93" t="str">
        <f>IF(AU8="","",VLOOKUP(AU8,'Equipment Master A800b'!$B$6:$J$45,9,FALSE))</f>
        <v/>
      </c>
      <c r="ER8" s="96" t="str">
        <f>IF(AU8="","",EP8*EQ8)</f>
        <v/>
      </c>
      <c r="ES8" s="104"/>
    </row>
    <row r="9" spans="1:149" s="7" customFormat="1" ht="14.25" customHeight="1" thickBot="1" x14ac:dyDescent="0.4">
      <c r="A9" s="28" t="s">
        <v>13</v>
      </c>
      <c r="B9" s="188" t="s">
        <v>5</v>
      </c>
      <c r="C9" s="246" t="str">
        <f>IF(C8="","",VLOOKUP(C8,'Personnel Master A800a'!$B$5:$D$54,3,FALSE))</f>
        <v/>
      </c>
      <c r="D9" s="246"/>
      <c r="E9" s="189">
        <f>C8</f>
        <v>0</v>
      </c>
      <c r="F9" s="189" t="s">
        <v>6</v>
      </c>
      <c r="G9" s="256"/>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162"/>
      <c r="AN9" s="129">
        <f t="shared" si="40"/>
        <v>0</v>
      </c>
      <c r="AO9" s="40"/>
      <c r="AP9" s="186" t="str">
        <f>IF(C8="","",VLOOKUP(C8,'Personnel Master A800a'!$B$5:$X$354,23,FALSE))</f>
        <v/>
      </c>
      <c r="AQ9" s="253" t="str">
        <f t="shared" si="41"/>
        <v/>
      </c>
      <c r="AR9" s="254"/>
      <c r="AS9" s="17"/>
      <c r="AT9" s="85">
        <f>AT8+1</f>
        <v>2</v>
      </c>
      <c r="AU9" s="29"/>
      <c r="AV9" s="199" t="str">
        <f>IF(AU9="","",VLOOKUP(AU9,'Equipment Master A800b'!$B$6:$C$45,2,FALSE))</f>
        <v/>
      </c>
      <c r="AW9" s="30"/>
      <c r="AX9" s="32"/>
      <c r="AY9" s="25"/>
      <c r="AZ9" s="34">
        <f t="shared" ref="AZ9:AZ57" si="42">SUMIF($AW$8:$AW$57,$AW9,$AY$8:$AY$57)</f>
        <v>0</v>
      </c>
      <c r="BA9" s="34">
        <f t="shared" ref="BA9:BA57" si="43">SUMIF($E$8:$E$57,$AW9,H$8:H$57)</f>
        <v>0</v>
      </c>
      <c r="BB9" s="25"/>
      <c r="BC9" s="34">
        <f t="shared" ref="BC9:BC57" si="44">SUMIF($AW$8:$AW$57,$AW9,$BB$8:$BB$57)</f>
        <v>0</v>
      </c>
      <c r="BD9" s="34">
        <f t="shared" ref="BD9:BD57" si="45">SUMIF($E$8:$E$57,$AW9,$I$8:$I$57)</f>
        <v>0</v>
      </c>
      <c r="BE9" s="25"/>
      <c r="BF9" s="34">
        <f t="shared" ref="BF9:BF57" si="46">SUMIF($AW$8:$AW$57,$AW9,$BE$8:$BE$57)</f>
        <v>0</v>
      </c>
      <c r="BG9" s="34">
        <f t="shared" ref="BG9:BG57" si="47">SUMIF($E$8:$E$57,$AW9,$J$8:$J$57)</f>
        <v>0</v>
      </c>
      <c r="BH9" s="25"/>
      <c r="BI9" s="34">
        <f t="shared" ref="BI9:BI57" si="48">SUMIF($AW$8:$AW$57,$AW9,$BH$8:$BH$57)</f>
        <v>0</v>
      </c>
      <c r="BJ9" s="34">
        <f t="shared" ref="BJ9:BJ57" si="49">SUMIF($E$8:$E$57,$AW9,$K$8:$K$57)</f>
        <v>0</v>
      </c>
      <c r="BK9" s="25"/>
      <c r="BL9" s="34">
        <f t="shared" ref="BL9:BL57" si="50">SUMIF($AW$8:$AW$57,$AW9,$BK$8:$BK$57)</f>
        <v>0</v>
      </c>
      <c r="BM9" s="34">
        <f t="shared" ref="BM9:BM57" si="51">SUMIF($E$8:$E$57,$AW9,$L$8:$L$57)</f>
        <v>0</v>
      </c>
      <c r="BN9" s="25"/>
      <c r="BO9" s="34">
        <f t="shared" ref="BO9:BO57" si="52">SUMIF($AW$8:$AW$57,$AW9,$BN$8:$BN$57)</f>
        <v>0</v>
      </c>
      <c r="BP9" s="34">
        <f t="shared" ref="BP9:BP57" si="53">SUMIF($E$8:$E$57,$AW9,$M$8:$M$57)</f>
        <v>0</v>
      </c>
      <c r="BQ9" s="25"/>
      <c r="BR9" s="34">
        <f t="shared" ref="BR9:BR57" si="54">SUMIF($AW$8:$AW$57,$AW9,$BQ$8:$BQ$57)</f>
        <v>0</v>
      </c>
      <c r="BS9" s="34">
        <f t="shared" ref="BS9:BS57" si="55">SUMIF($E$8:$E$57,$AW9,$N$8:$N$57)</f>
        <v>0</v>
      </c>
      <c r="BT9" s="25"/>
      <c r="BU9" s="34">
        <f t="shared" ref="BU9:BU57" si="56">SUMIF($AW$8:$AW$57,$AW9,$BT$8:$BT$57)</f>
        <v>0</v>
      </c>
      <c r="BV9" s="34">
        <f t="shared" ref="BV9:BV57" si="57">SUMIF($E$8:$E$57,$AW9,$O$8:$O$57)</f>
        <v>0</v>
      </c>
      <c r="BW9" s="25"/>
      <c r="BX9" s="34">
        <f t="shared" ref="BX9:BX57" si="58">SUMIF($AW$8:$AW$57,$AW9,$BW$8:$BW$57)</f>
        <v>0</v>
      </c>
      <c r="BY9" s="34">
        <f t="shared" ref="BY9:BY57" si="59">SUMIF($E$8:$E$57,$AW9,$P$8:$P$57)</f>
        <v>0</v>
      </c>
      <c r="BZ9" s="25"/>
      <c r="CA9" s="34">
        <f t="shared" ref="CA9:CA57" si="60">SUMIF($AW$8:$AW$57,$AW9,$BW$8:$BW$57)</f>
        <v>0</v>
      </c>
      <c r="CB9" s="34">
        <f t="shared" ref="CB9:CB57" si="61">SUMIF($E$8:$E$57,$AW9,$P$8:$P$57)</f>
        <v>0</v>
      </c>
      <c r="CC9" s="25"/>
      <c r="CD9" s="34">
        <f t="shared" ref="CD9:CD57" si="62">SUMIF($AW$8:$AW$57,$AW9,$CC$8:$CC$57)</f>
        <v>0</v>
      </c>
      <c r="CE9" s="34">
        <f t="shared" ref="CE9:CE57" si="63">SUMIF($E$8:$E$57,$AW9,$R$8:$R$57)</f>
        <v>0</v>
      </c>
      <c r="CF9" s="25"/>
      <c r="CG9" s="34">
        <f t="shared" ref="CG9:CG57" si="64">SUMIF($AW$8:$AW$57,$AW9,$CF$8:$CF$57)</f>
        <v>0</v>
      </c>
      <c r="CH9" s="34">
        <f t="shared" ref="CH9:CH57" si="65">SUMIF($E$8:$E$57,$AW9,$S$8:$S$57)</f>
        <v>0</v>
      </c>
      <c r="CI9" s="25"/>
      <c r="CJ9" s="34">
        <f t="shared" ref="CJ9:CJ57" si="66">SUMIF($AW$8:$AW$57,$AW9,$CI$8:$CI$57)</f>
        <v>0</v>
      </c>
      <c r="CK9" s="34">
        <f t="shared" ref="CK9:CK57" si="67">SUMIF($E$8:$E$57,$AW9,$T$8:$T$57)</f>
        <v>0</v>
      </c>
      <c r="CL9" s="25"/>
      <c r="CM9" s="34">
        <f t="shared" ref="CM9:CM57" si="68">SUMIF($AW$8:$AW$57,$AW9,$CL$8:$CL$57)</f>
        <v>0</v>
      </c>
      <c r="CN9" s="34">
        <f t="shared" ref="CN9:CN57" si="69">SUMIF($E$8:$E$57,$AW9,$U$8:$U$57)</f>
        <v>0</v>
      </c>
      <c r="CO9" s="25"/>
      <c r="CP9" s="34">
        <f t="shared" ref="CP9:CP57" si="70">SUMIF($AW$8:$AW$57,$AW9,$CO$8:$CO$57)</f>
        <v>0</v>
      </c>
      <c r="CQ9" s="34">
        <f t="shared" ref="CQ9:CQ57" si="71">SUMIF($E$8:$E$57,$AW9,$V$8:$V$57)</f>
        <v>0</v>
      </c>
      <c r="CR9" s="25"/>
      <c r="CS9" s="34">
        <f t="shared" ref="CS9:CS57" si="72">SUMIF($AW$8:$AW$57,$AW9,$CR$8:$CR$57)</f>
        <v>0</v>
      </c>
      <c r="CT9" s="34">
        <f t="shared" ref="CT9:CT57" si="73">SUMIF($E$8:$E$57,$AW9,$W$8:$W$57)</f>
        <v>0</v>
      </c>
      <c r="CU9" s="25"/>
      <c r="CV9" s="34">
        <f t="shared" ref="CV9:CV57" si="74">SUMIF($AW$8:$AW$57,$AW9,$CU$8:$CU$57)</f>
        <v>0</v>
      </c>
      <c r="CW9" s="34">
        <f t="shared" ref="CW9:CW57" si="75">SUMIF($E$8:$E$57,$AW9,$X$8:$X$57)</f>
        <v>0</v>
      </c>
      <c r="CX9" s="25"/>
      <c r="CY9" s="34">
        <f t="shared" ref="CY9:CY57" si="76">SUMIF($AW$8:$AW$57,$AW9,$CX$8:$CX$57)</f>
        <v>0</v>
      </c>
      <c r="CZ9" s="34">
        <f t="shared" ref="CZ9:CZ57" si="77">SUMIF($E$8:$E$57,$AW9,$Y$8:$Y$57)</f>
        <v>0</v>
      </c>
      <c r="DA9" s="25"/>
      <c r="DB9" s="34">
        <f t="shared" ref="DB9:DB57" si="78">SUMIF($AW$8:$AW$57,$AW9,$DA$8:$DA$57)</f>
        <v>0</v>
      </c>
      <c r="DC9" s="34">
        <f t="shared" ref="DC9:DC57" si="79">SUMIF($E$8:$E$57,$AW9,$Z$8:$Z$57)</f>
        <v>0</v>
      </c>
      <c r="DD9" s="25"/>
      <c r="DE9" s="34">
        <f t="shared" ref="DE9:DE57" si="80">SUMIF($AW$8:$AW$57,$AW9,$DD$8:$DD$57)</f>
        <v>0</v>
      </c>
      <c r="DF9" s="34">
        <f t="shared" ref="DF9:DF57" si="81">SUMIF($E$8:$E$57,$AW9,$AA$8:$AA$57)</f>
        <v>0</v>
      </c>
      <c r="DG9" s="25"/>
      <c r="DH9" s="34">
        <f t="shared" ref="DH9:DH57" si="82">SUMIF($AW$8:$AW$57,$AW9,$DG$8:$DG$57)</f>
        <v>0</v>
      </c>
      <c r="DI9" s="34">
        <f t="shared" ref="DI9:DI57" si="83">SUMIF($E$8:$E$57,$AW9,$AB$8:$AB$57)</f>
        <v>0</v>
      </c>
      <c r="DJ9" s="25"/>
      <c r="DK9" s="34">
        <f t="shared" ref="DK9:DK57" si="84">SUMIF($AW$8:$AW$57,$AW9,$DJ$8:$DJ$57)</f>
        <v>0</v>
      </c>
      <c r="DL9" s="34">
        <f t="shared" ref="DL9:DL57" si="85">SUMIF($E$8:$E$57,$AW9,$AC$8:$AC$57)</f>
        <v>0</v>
      </c>
      <c r="DM9" s="25"/>
      <c r="DN9" s="34">
        <f t="shared" ref="DN9:DN57" si="86">SUMIF($AW$8:$AW$57,$AW9,$DM$8:$DM$57)</f>
        <v>0</v>
      </c>
      <c r="DO9" s="34">
        <f t="shared" ref="DO9:DO57" si="87">SUMIF($E$8:$E$57,$AW9,$AD$8:$AD$57)</f>
        <v>0</v>
      </c>
      <c r="DP9" s="25"/>
      <c r="DQ9" s="34">
        <f t="shared" ref="DQ9:DQ57" si="88">SUMIF($AW$8:$AW$57,$AW9,$DP$8:$DP$57)</f>
        <v>0</v>
      </c>
      <c r="DR9" s="34">
        <f t="shared" ref="DR9:DR57" si="89">SUMIF($E$8:$E$57,$AW9,$AE$8:$AE$57)</f>
        <v>0</v>
      </c>
      <c r="DS9" s="25"/>
      <c r="DT9" s="34">
        <f t="shared" ref="DT9:DT57" si="90">SUMIF($AW$8:$AW$57,$AW9,$DS$8:$DS$57)</f>
        <v>0</v>
      </c>
      <c r="DU9" s="34">
        <f t="shared" ref="DU9:DU57" si="91">SUMIF($E$8:$E$57,$AW9,$AF$8:$AF$57)</f>
        <v>0</v>
      </c>
      <c r="DV9" s="25"/>
      <c r="DW9" s="34">
        <f t="shared" ref="DW9:DW57" si="92">SUMIF($AW$8:$AW$57,$AW9,$DV$8:$DV$57)</f>
        <v>0</v>
      </c>
      <c r="DX9" s="34">
        <f t="shared" ref="DX9:DX57" si="93">SUMIF($E$8:$E$57,$AW9,$AG$8:$AG$57)</f>
        <v>0</v>
      </c>
      <c r="DY9" s="25"/>
      <c r="DZ9" s="34">
        <f t="shared" ref="DZ9:DZ57" si="94">SUMIF($AW$8:$AW$57,$AW9,$DY$8:$DY$57)</f>
        <v>0</v>
      </c>
      <c r="EA9" s="34">
        <f t="shared" ref="EA9:EA57" si="95">SUMIF($E$8:$E$57,$AW9,$AH$8:$AH$57)</f>
        <v>0</v>
      </c>
      <c r="EB9" s="25"/>
      <c r="EC9" s="34">
        <f t="shared" ref="EC9:EC57" si="96">SUMIF($AW$8:$AW$57,$AW9,$EB$8:$EB$57)</f>
        <v>0</v>
      </c>
      <c r="ED9" s="34">
        <f t="shared" ref="ED9:ED57" si="97">SUMIF($E$8:$E$57,$AW9,$AI$8:$AI$57)</f>
        <v>0</v>
      </c>
      <c r="EE9" s="25"/>
      <c r="EF9" s="34">
        <f t="shared" ref="EF9:EF57" si="98">SUMIF($AW$8:$AW$57,$AW9,$EE$8:$EE$57)</f>
        <v>0</v>
      </c>
      <c r="EG9" s="34">
        <f t="shared" ref="EG9:EG57" si="99">SUMIF($E$8:$E$57,$AW9,$AJ$8:$AJ$57)</f>
        <v>0</v>
      </c>
      <c r="EH9" s="25"/>
      <c r="EI9" s="34">
        <f t="shared" ref="EI9:EI57" si="100">SUMIF($AW$8:$AW$57,$AW9,$EH$8:$EH$57)</f>
        <v>0</v>
      </c>
      <c r="EJ9" s="34">
        <f t="shared" ref="EJ9:EJ57" si="101">SUMIF($E$8:$E$57,$AW9,$AK$8:$AK$57)</f>
        <v>0</v>
      </c>
      <c r="EK9" s="25"/>
      <c r="EL9" s="34">
        <f t="shared" ref="EL9:EL57" si="102">SUMIF($AW$8:$AW$57,$AW9,$EK$8:$EK$57)</f>
        <v>0</v>
      </c>
      <c r="EM9" s="34">
        <f t="shared" ref="EM9:EM57" si="103">SUMIF($E$8:$E$57,$AW9,$AL$8:$AL$57)</f>
        <v>0</v>
      </c>
      <c r="EN9" s="34">
        <f t="shared" ref="EN9:EN57" si="104">SUMIF($AW$8:$AW$57,$AW9,$EK$8:$EK$57)</f>
        <v>0</v>
      </c>
      <c r="EO9" s="34">
        <f t="shared" ref="EO9:EO57" si="105">SUMIF($E$8:$E$57,$AW9,$AL$8:$AL$57)</f>
        <v>0</v>
      </c>
      <c r="EP9" s="97" t="str">
        <f t="shared" ref="EP9:EP57" si="106">IF(AU9="","",SUM(AY9,BB9,BE9,BH9,BK9,BN9,BQ9,BT9,BW9,BZ9,CC9,CF9,CI9,CL9,CO9,CR9,CU9,CX9,DA9,DD9,DG9,DJ9,DM9,DP9,DS9,DV9,DY9,EB9,EE9,EH9,EK9))</f>
        <v/>
      </c>
      <c r="EQ9" s="98" t="str">
        <f>IF(AU9="","",VLOOKUP(AU9,'Equipment Master A800b'!$B$6:$J$45,9,FALSE))</f>
        <v/>
      </c>
      <c r="ER9" s="99" t="str">
        <f t="shared" ref="ER9:ER57" si="107">IF(AU9="","",EP9*EQ9)</f>
        <v/>
      </c>
      <c r="ES9" s="104"/>
    </row>
    <row r="10" spans="1:149" s="7" customFormat="1" ht="14.25" customHeight="1" x14ac:dyDescent="0.35">
      <c r="A10" s="26" t="s">
        <v>57</v>
      </c>
      <c r="B10" s="27" t="s">
        <v>1</v>
      </c>
      <c r="C10" s="249"/>
      <c r="D10" s="250"/>
      <c r="E10" s="37">
        <f t="shared" ref="E10" si="108">C10</f>
        <v>0</v>
      </c>
      <c r="F10" s="14" t="s">
        <v>2</v>
      </c>
      <c r="G10" s="255"/>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128">
        <f t="shared" si="40"/>
        <v>0</v>
      </c>
      <c r="AO10" s="15"/>
      <c r="AP10" s="185" t="str">
        <f>IF(C10="","",VLOOKUP(C10,'Personnel Master A800a'!$B$5:$W$354,22,FALSE))</f>
        <v/>
      </c>
      <c r="AQ10" s="251" t="str">
        <f t="shared" si="41"/>
        <v/>
      </c>
      <c r="AR10" s="252"/>
      <c r="AS10" s="23"/>
      <c r="AT10" s="85">
        <f t="shared" ref="AT10:AT56" si="109">AT9+1</f>
        <v>3</v>
      </c>
      <c r="AU10" s="29"/>
      <c r="AV10" s="199" t="str">
        <f>IF(AU10="","",VLOOKUP(AU10,'Equipment Master A800b'!$B$6:$C$45,2,FALSE))</f>
        <v/>
      </c>
      <c r="AW10" s="30"/>
      <c r="AX10" s="32"/>
      <c r="AY10" s="25"/>
      <c r="AZ10" s="34">
        <f t="shared" si="42"/>
        <v>0</v>
      </c>
      <c r="BA10" s="34">
        <f t="shared" si="43"/>
        <v>0</v>
      </c>
      <c r="BB10" s="25"/>
      <c r="BC10" s="34">
        <f t="shared" si="44"/>
        <v>0</v>
      </c>
      <c r="BD10" s="34">
        <f t="shared" si="45"/>
        <v>0</v>
      </c>
      <c r="BE10" s="25"/>
      <c r="BF10" s="34">
        <f t="shared" si="46"/>
        <v>0</v>
      </c>
      <c r="BG10" s="34">
        <f t="shared" si="47"/>
        <v>0</v>
      </c>
      <c r="BH10" s="25"/>
      <c r="BI10" s="34">
        <f t="shared" si="48"/>
        <v>0</v>
      </c>
      <c r="BJ10" s="34">
        <f t="shared" si="49"/>
        <v>0</v>
      </c>
      <c r="BK10" s="25"/>
      <c r="BL10" s="34">
        <f t="shared" si="50"/>
        <v>0</v>
      </c>
      <c r="BM10" s="34">
        <f t="shared" si="51"/>
        <v>0</v>
      </c>
      <c r="BN10" s="25"/>
      <c r="BO10" s="34">
        <f t="shared" si="52"/>
        <v>0</v>
      </c>
      <c r="BP10" s="34">
        <f t="shared" si="53"/>
        <v>0</v>
      </c>
      <c r="BQ10" s="25"/>
      <c r="BR10" s="34">
        <f t="shared" si="54"/>
        <v>0</v>
      </c>
      <c r="BS10" s="34">
        <f t="shared" si="55"/>
        <v>0</v>
      </c>
      <c r="BT10" s="25"/>
      <c r="BU10" s="34">
        <f t="shared" si="56"/>
        <v>0</v>
      </c>
      <c r="BV10" s="34">
        <f t="shared" si="57"/>
        <v>0</v>
      </c>
      <c r="BW10" s="25"/>
      <c r="BX10" s="34">
        <f t="shared" si="58"/>
        <v>0</v>
      </c>
      <c r="BY10" s="34">
        <f t="shared" si="59"/>
        <v>0</v>
      </c>
      <c r="BZ10" s="25"/>
      <c r="CA10" s="34">
        <f t="shared" si="60"/>
        <v>0</v>
      </c>
      <c r="CB10" s="34">
        <f t="shared" si="61"/>
        <v>0</v>
      </c>
      <c r="CC10" s="25"/>
      <c r="CD10" s="34">
        <f t="shared" si="62"/>
        <v>0</v>
      </c>
      <c r="CE10" s="34">
        <f t="shared" si="63"/>
        <v>0</v>
      </c>
      <c r="CF10" s="25"/>
      <c r="CG10" s="34">
        <f t="shared" si="64"/>
        <v>0</v>
      </c>
      <c r="CH10" s="34">
        <f t="shared" si="65"/>
        <v>0</v>
      </c>
      <c r="CI10" s="25"/>
      <c r="CJ10" s="34">
        <f t="shared" si="66"/>
        <v>0</v>
      </c>
      <c r="CK10" s="34">
        <f t="shared" si="67"/>
        <v>0</v>
      </c>
      <c r="CL10" s="25"/>
      <c r="CM10" s="34">
        <f t="shared" si="68"/>
        <v>0</v>
      </c>
      <c r="CN10" s="34">
        <f t="shared" si="69"/>
        <v>0</v>
      </c>
      <c r="CO10" s="25"/>
      <c r="CP10" s="34">
        <f t="shared" si="70"/>
        <v>0</v>
      </c>
      <c r="CQ10" s="34">
        <f t="shared" si="71"/>
        <v>0</v>
      </c>
      <c r="CR10" s="25"/>
      <c r="CS10" s="34">
        <f t="shared" si="72"/>
        <v>0</v>
      </c>
      <c r="CT10" s="34">
        <f t="shared" si="73"/>
        <v>0</v>
      </c>
      <c r="CU10" s="25"/>
      <c r="CV10" s="34">
        <f t="shared" si="74"/>
        <v>0</v>
      </c>
      <c r="CW10" s="34">
        <f t="shared" si="75"/>
        <v>0</v>
      </c>
      <c r="CX10" s="25"/>
      <c r="CY10" s="34">
        <f t="shared" si="76"/>
        <v>0</v>
      </c>
      <c r="CZ10" s="34">
        <f t="shared" si="77"/>
        <v>0</v>
      </c>
      <c r="DA10" s="25"/>
      <c r="DB10" s="34">
        <f t="shared" si="78"/>
        <v>0</v>
      </c>
      <c r="DC10" s="34">
        <f t="shared" si="79"/>
        <v>0</v>
      </c>
      <c r="DD10" s="25"/>
      <c r="DE10" s="34">
        <f t="shared" si="80"/>
        <v>0</v>
      </c>
      <c r="DF10" s="34">
        <f t="shared" si="81"/>
        <v>0</v>
      </c>
      <c r="DG10" s="25"/>
      <c r="DH10" s="34">
        <f t="shared" si="82"/>
        <v>0</v>
      </c>
      <c r="DI10" s="34">
        <f t="shared" si="83"/>
        <v>0</v>
      </c>
      <c r="DJ10" s="25"/>
      <c r="DK10" s="34">
        <f t="shared" si="84"/>
        <v>0</v>
      </c>
      <c r="DL10" s="34">
        <f t="shared" si="85"/>
        <v>0</v>
      </c>
      <c r="DM10" s="25"/>
      <c r="DN10" s="34">
        <f t="shared" si="86"/>
        <v>0</v>
      </c>
      <c r="DO10" s="34">
        <f t="shared" si="87"/>
        <v>0</v>
      </c>
      <c r="DP10" s="25"/>
      <c r="DQ10" s="34">
        <f t="shared" si="88"/>
        <v>0</v>
      </c>
      <c r="DR10" s="34">
        <f t="shared" si="89"/>
        <v>0</v>
      </c>
      <c r="DS10" s="25"/>
      <c r="DT10" s="34">
        <f t="shared" si="90"/>
        <v>0</v>
      </c>
      <c r="DU10" s="34">
        <f t="shared" si="91"/>
        <v>0</v>
      </c>
      <c r="DV10" s="25"/>
      <c r="DW10" s="34">
        <f t="shared" si="92"/>
        <v>0</v>
      </c>
      <c r="DX10" s="34">
        <f t="shared" si="93"/>
        <v>0</v>
      </c>
      <c r="DY10" s="25"/>
      <c r="DZ10" s="34">
        <f t="shared" si="94"/>
        <v>0</v>
      </c>
      <c r="EA10" s="34">
        <f t="shared" si="95"/>
        <v>0</v>
      </c>
      <c r="EB10" s="25"/>
      <c r="EC10" s="34">
        <f t="shared" si="96"/>
        <v>0</v>
      </c>
      <c r="ED10" s="34">
        <f t="shared" si="97"/>
        <v>0</v>
      </c>
      <c r="EE10" s="25"/>
      <c r="EF10" s="34">
        <f t="shared" si="98"/>
        <v>0</v>
      </c>
      <c r="EG10" s="34">
        <f t="shared" si="99"/>
        <v>0</v>
      </c>
      <c r="EH10" s="25"/>
      <c r="EI10" s="34">
        <f t="shared" si="100"/>
        <v>0</v>
      </c>
      <c r="EJ10" s="34">
        <f t="shared" si="101"/>
        <v>0</v>
      </c>
      <c r="EK10" s="25"/>
      <c r="EL10" s="34">
        <f t="shared" si="102"/>
        <v>0</v>
      </c>
      <c r="EM10" s="34">
        <f t="shared" si="103"/>
        <v>0</v>
      </c>
      <c r="EN10" s="34">
        <f t="shared" si="104"/>
        <v>0</v>
      </c>
      <c r="EO10" s="34">
        <f t="shared" si="105"/>
        <v>0</v>
      </c>
      <c r="EP10" s="97" t="str">
        <f t="shared" si="106"/>
        <v/>
      </c>
      <c r="EQ10" s="98" t="str">
        <f>IF(AU10="","",VLOOKUP(AU10,'Equipment Master A800b'!$B$6:$J$45,9,FALSE))</f>
        <v/>
      </c>
      <c r="ER10" s="99" t="str">
        <f t="shared" si="107"/>
        <v/>
      </c>
      <c r="ES10" s="104"/>
    </row>
    <row r="11" spans="1:149" s="7" customFormat="1" ht="14.25" customHeight="1" thickBot="1" x14ac:dyDescent="0.4">
      <c r="A11" s="28" t="s">
        <v>103</v>
      </c>
      <c r="B11" s="188" t="s">
        <v>5</v>
      </c>
      <c r="C11" s="246" t="str">
        <f>IF(C10="","",VLOOKUP(C10,'Personnel Master A800a'!$B$5:$D$54,3,FALSE))</f>
        <v/>
      </c>
      <c r="D11" s="246"/>
      <c r="E11" s="189">
        <f t="shared" ref="E11" si="110">C10</f>
        <v>0</v>
      </c>
      <c r="F11" s="189" t="s">
        <v>6</v>
      </c>
      <c r="G11" s="256"/>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162"/>
      <c r="AN11" s="129">
        <f t="shared" si="40"/>
        <v>0</v>
      </c>
      <c r="AO11" s="40"/>
      <c r="AP11" s="186" t="str">
        <f>IF(C10="","",VLOOKUP(C10,'Personnel Master A800a'!$B$5:$X$354,23,FALSE))</f>
        <v/>
      </c>
      <c r="AQ11" s="247" t="str">
        <f t="shared" si="41"/>
        <v/>
      </c>
      <c r="AR11" s="248"/>
      <c r="AS11" s="23"/>
      <c r="AT11" s="85">
        <f t="shared" si="109"/>
        <v>4</v>
      </c>
      <c r="AU11" s="29"/>
      <c r="AV11" s="199" t="str">
        <f>IF(AU11="","",VLOOKUP(AU11,'Equipment Master A800b'!$B$6:$C$45,2,FALSE))</f>
        <v/>
      </c>
      <c r="AW11" s="30"/>
      <c r="AX11" s="32"/>
      <c r="AY11" s="25"/>
      <c r="AZ11" s="34">
        <f t="shared" si="42"/>
        <v>0</v>
      </c>
      <c r="BA11" s="34">
        <f t="shared" si="43"/>
        <v>0</v>
      </c>
      <c r="BB11" s="25"/>
      <c r="BC11" s="34">
        <f t="shared" si="44"/>
        <v>0</v>
      </c>
      <c r="BD11" s="34">
        <f t="shared" si="45"/>
        <v>0</v>
      </c>
      <c r="BE11" s="25"/>
      <c r="BF11" s="34">
        <f t="shared" si="46"/>
        <v>0</v>
      </c>
      <c r="BG11" s="34">
        <f t="shared" si="47"/>
        <v>0</v>
      </c>
      <c r="BH11" s="25"/>
      <c r="BI11" s="34">
        <f t="shared" si="48"/>
        <v>0</v>
      </c>
      <c r="BJ11" s="34">
        <f t="shared" si="49"/>
        <v>0</v>
      </c>
      <c r="BK11" s="25"/>
      <c r="BL11" s="34">
        <f t="shared" si="50"/>
        <v>0</v>
      </c>
      <c r="BM11" s="34">
        <f t="shared" si="51"/>
        <v>0</v>
      </c>
      <c r="BN11" s="25"/>
      <c r="BO11" s="34">
        <f t="shared" si="52"/>
        <v>0</v>
      </c>
      <c r="BP11" s="34">
        <f t="shared" si="53"/>
        <v>0</v>
      </c>
      <c r="BQ11" s="25"/>
      <c r="BR11" s="34">
        <f t="shared" si="54"/>
        <v>0</v>
      </c>
      <c r="BS11" s="34">
        <f t="shared" si="55"/>
        <v>0</v>
      </c>
      <c r="BT11" s="25"/>
      <c r="BU11" s="34">
        <f t="shared" si="56"/>
        <v>0</v>
      </c>
      <c r="BV11" s="34">
        <f t="shared" si="57"/>
        <v>0</v>
      </c>
      <c r="BW11" s="25"/>
      <c r="BX11" s="34">
        <f t="shared" si="58"/>
        <v>0</v>
      </c>
      <c r="BY11" s="34">
        <f t="shared" si="59"/>
        <v>0</v>
      </c>
      <c r="BZ11" s="25"/>
      <c r="CA11" s="34">
        <f t="shared" si="60"/>
        <v>0</v>
      </c>
      <c r="CB11" s="34">
        <f t="shared" si="61"/>
        <v>0</v>
      </c>
      <c r="CC11" s="25"/>
      <c r="CD11" s="34">
        <f t="shared" si="62"/>
        <v>0</v>
      </c>
      <c r="CE11" s="34">
        <f t="shared" si="63"/>
        <v>0</v>
      </c>
      <c r="CF11" s="25"/>
      <c r="CG11" s="34">
        <f t="shared" si="64"/>
        <v>0</v>
      </c>
      <c r="CH11" s="34">
        <f t="shared" si="65"/>
        <v>0</v>
      </c>
      <c r="CI11" s="25"/>
      <c r="CJ11" s="34">
        <f t="shared" si="66"/>
        <v>0</v>
      </c>
      <c r="CK11" s="34">
        <f t="shared" si="67"/>
        <v>0</v>
      </c>
      <c r="CL11" s="25"/>
      <c r="CM11" s="34">
        <f t="shared" si="68"/>
        <v>0</v>
      </c>
      <c r="CN11" s="34">
        <f t="shared" si="69"/>
        <v>0</v>
      </c>
      <c r="CO11" s="25"/>
      <c r="CP11" s="34">
        <f t="shared" si="70"/>
        <v>0</v>
      </c>
      <c r="CQ11" s="34">
        <f t="shared" si="71"/>
        <v>0</v>
      </c>
      <c r="CR11" s="25"/>
      <c r="CS11" s="34">
        <f t="shared" si="72"/>
        <v>0</v>
      </c>
      <c r="CT11" s="34">
        <f t="shared" si="73"/>
        <v>0</v>
      </c>
      <c r="CU11" s="25"/>
      <c r="CV11" s="34">
        <f t="shared" si="74"/>
        <v>0</v>
      </c>
      <c r="CW11" s="34">
        <f t="shared" si="75"/>
        <v>0</v>
      </c>
      <c r="CX11" s="25"/>
      <c r="CY11" s="34">
        <f t="shared" si="76"/>
        <v>0</v>
      </c>
      <c r="CZ11" s="34">
        <f t="shared" si="77"/>
        <v>0</v>
      </c>
      <c r="DA11" s="25"/>
      <c r="DB11" s="34">
        <f t="shared" si="78"/>
        <v>0</v>
      </c>
      <c r="DC11" s="34">
        <f t="shared" si="79"/>
        <v>0</v>
      </c>
      <c r="DD11" s="25"/>
      <c r="DE11" s="34">
        <f t="shared" si="80"/>
        <v>0</v>
      </c>
      <c r="DF11" s="34">
        <f t="shared" si="81"/>
        <v>0</v>
      </c>
      <c r="DG11" s="25"/>
      <c r="DH11" s="34">
        <f t="shared" si="82"/>
        <v>0</v>
      </c>
      <c r="DI11" s="34">
        <f t="shared" si="83"/>
        <v>0</v>
      </c>
      <c r="DJ11" s="25"/>
      <c r="DK11" s="34">
        <f t="shared" si="84"/>
        <v>0</v>
      </c>
      <c r="DL11" s="34">
        <f t="shared" si="85"/>
        <v>0</v>
      </c>
      <c r="DM11" s="25"/>
      <c r="DN11" s="34">
        <f t="shared" si="86"/>
        <v>0</v>
      </c>
      <c r="DO11" s="34">
        <f t="shared" si="87"/>
        <v>0</v>
      </c>
      <c r="DP11" s="25"/>
      <c r="DQ11" s="34">
        <f t="shared" si="88"/>
        <v>0</v>
      </c>
      <c r="DR11" s="34">
        <f t="shared" si="89"/>
        <v>0</v>
      </c>
      <c r="DS11" s="25"/>
      <c r="DT11" s="34">
        <f t="shared" si="90"/>
        <v>0</v>
      </c>
      <c r="DU11" s="34">
        <f t="shared" si="91"/>
        <v>0</v>
      </c>
      <c r="DV11" s="25"/>
      <c r="DW11" s="34">
        <f t="shared" si="92"/>
        <v>0</v>
      </c>
      <c r="DX11" s="34">
        <f t="shared" si="93"/>
        <v>0</v>
      </c>
      <c r="DY11" s="25"/>
      <c r="DZ11" s="34">
        <f t="shared" si="94"/>
        <v>0</v>
      </c>
      <c r="EA11" s="34">
        <f t="shared" si="95"/>
        <v>0</v>
      </c>
      <c r="EB11" s="25"/>
      <c r="EC11" s="34">
        <f t="shared" si="96"/>
        <v>0</v>
      </c>
      <c r="ED11" s="34">
        <f t="shared" si="97"/>
        <v>0</v>
      </c>
      <c r="EE11" s="25"/>
      <c r="EF11" s="34">
        <f t="shared" si="98"/>
        <v>0</v>
      </c>
      <c r="EG11" s="34">
        <f t="shared" si="99"/>
        <v>0</v>
      </c>
      <c r="EH11" s="25"/>
      <c r="EI11" s="34">
        <f t="shared" si="100"/>
        <v>0</v>
      </c>
      <c r="EJ11" s="34">
        <f t="shared" si="101"/>
        <v>0</v>
      </c>
      <c r="EK11" s="25"/>
      <c r="EL11" s="34">
        <f t="shared" si="102"/>
        <v>0</v>
      </c>
      <c r="EM11" s="34">
        <f t="shared" si="103"/>
        <v>0</v>
      </c>
      <c r="EN11" s="34">
        <f t="shared" si="104"/>
        <v>0</v>
      </c>
      <c r="EO11" s="34">
        <f t="shared" si="105"/>
        <v>0</v>
      </c>
      <c r="EP11" s="97" t="str">
        <f t="shared" si="106"/>
        <v/>
      </c>
      <c r="EQ11" s="98" t="str">
        <f>IF(AU11="","",VLOOKUP(AU11,'Equipment Master A800b'!$B$6:$J$45,9,FALSE))</f>
        <v/>
      </c>
      <c r="ER11" s="99" t="str">
        <f t="shared" si="107"/>
        <v/>
      </c>
      <c r="ES11" s="104"/>
    </row>
    <row r="12" spans="1:149" s="7" customFormat="1" ht="14.25" customHeight="1" x14ac:dyDescent="0.35">
      <c r="A12" s="26" t="s">
        <v>58</v>
      </c>
      <c r="B12" s="27" t="s">
        <v>1</v>
      </c>
      <c r="C12" s="249"/>
      <c r="D12" s="250"/>
      <c r="E12" s="37">
        <f t="shared" ref="E12" si="111">C12</f>
        <v>0</v>
      </c>
      <c r="F12" s="14" t="s">
        <v>2</v>
      </c>
      <c r="G12" s="255"/>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128">
        <f t="shared" si="40"/>
        <v>0</v>
      </c>
      <c r="AO12" s="15"/>
      <c r="AP12" s="185" t="str">
        <f>IF(C12="","",VLOOKUP(C12,'Personnel Master A800a'!$B$5:$W$354,22,FALSE))</f>
        <v/>
      </c>
      <c r="AQ12" s="251" t="str">
        <f t="shared" si="41"/>
        <v/>
      </c>
      <c r="AR12" s="252"/>
      <c r="AS12" s="23"/>
      <c r="AT12" s="85">
        <f t="shared" si="109"/>
        <v>5</v>
      </c>
      <c r="AU12" s="29"/>
      <c r="AV12" s="199" t="str">
        <f>IF(AU12="","",VLOOKUP(AU12,'Equipment Master A800b'!$B$6:$C$45,2,FALSE))</f>
        <v/>
      </c>
      <c r="AW12" s="30"/>
      <c r="AX12" s="32"/>
      <c r="AY12" s="25"/>
      <c r="AZ12" s="34">
        <f t="shared" si="42"/>
        <v>0</v>
      </c>
      <c r="BA12" s="34">
        <f t="shared" si="43"/>
        <v>0</v>
      </c>
      <c r="BB12" s="25"/>
      <c r="BC12" s="34">
        <f t="shared" si="44"/>
        <v>0</v>
      </c>
      <c r="BD12" s="34">
        <f t="shared" si="45"/>
        <v>0</v>
      </c>
      <c r="BE12" s="25"/>
      <c r="BF12" s="34">
        <f t="shared" si="46"/>
        <v>0</v>
      </c>
      <c r="BG12" s="34">
        <f t="shared" si="47"/>
        <v>0</v>
      </c>
      <c r="BH12" s="25"/>
      <c r="BI12" s="34">
        <f t="shared" si="48"/>
        <v>0</v>
      </c>
      <c r="BJ12" s="34">
        <f t="shared" si="49"/>
        <v>0</v>
      </c>
      <c r="BK12" s="25"/>
      <c r="BL12" s="34">
        <f t="shared" si="50"/>
        <v>0</v>
      </c>
      <c r="BM12" s="34">
        <f t="shared" si="51"/>
        <v>0</v>
      </c>
      <c r="BN12" s="25"/>
      <c r="BO12" s="34">
        <f t="shared" si="52"/>
        <v>0</v>
      </c>
      <c r="BP12" s="34">
        <f t="shared" si="53"/>
        <v>0</v>
      </c>
      <c r="BQ12" s="25"/>
      <c r="BR12" s="34">
        <f t="shared" si="54"/>
        <v>0</v>
      </c>
      <c r="BS12" s="34">
        <f t="shared" si="55"/>
        <v>0</v>
      </c>
      <c r="BT12" s="25"/>
      <c r="BU12" s="34">
        <f t="shared" si="56"/>
        <v>0</v>
      </c>
      <c r="BV12" s="34">
        <f t="shared" si="57"/>
        <v>0</v>
      </c>
      <c r="BW12" s="25"/>
      <c r="BX12" s="34">
        <f t="shared" si="58"/>
        <v>0</v>
      </c>
      <c r="BY12" s="34">
        <f t="shared" si="59"/>
        <v>0</v>
      </c>
      <c r="BZ12" s="25"/>
      <c r="CA12" s="34">
        <f t="shared" si="60"/>
        <v>0</v>
      </c>
      <c r="CB12" s="34">
        <f t="shared" si="61"/>
        <v>0</v>
      </c>
      <c r="CC12" s="25"/>
      <c r="CD12" s="34">
        <f t="shared" si="62"/>
        <v>0</v>
      </c>
      <c r="CE12" s="34">
        <f t="shared" si="63"/>
        <v>0</v>
      </c>
      <c r="CF12" s="25"/>
      <c r="CG12" s="34">
        <f t="shared" si="64"/>
        <v>0</v>
      </c>
      <c r="CH12" s="34">
        <f t="shared" si="65"/>
        <v>0</v>
      </c>
      <c r="CI12" s="25"/>
      <c r="CJ12" s="34">
        <f t="shared" si="66"/>
        <v>0</v>
      </c>
      <c r="CK12" s="34">
        <f t="shared" si="67"/>
        <v>0</v>
      </c>
      <c r="CL12" s="25"/>
      <c r="CM12" s="34">
        <f t="shared" si="68"/>
        <v>0</v>
      </c>
      <c r="CN12" s="34">
        <f t="shared" si="69"/>
        <v>0</v>
      </c>
      <c r="CO12" s="25"/>
      <c r="CP12" s="34">
        <f t="shared" si="70"/>
        <v>0</v>
      </c>
      <c r="CQ12" s="34">
        <f t="shared" si="71"/>
        <v>0</v>
      </c>
      <c r="CR12" s="25"/>
      <c r="CS12" s="34">
        <f t="shared" si="72"/>
        <v>0</v>
      </c>
      <c r="CT12" s="34">
        <f t="shared" si="73"/>
        <v>0</v>
      </c>
      <c r="CU12" s="25"/>
      <c r="CV12" s="34">
        <f t="shared" si="74"/>
        <v>0</v>
      </c>
      <c r="CW12" s="34">
        <f t="shared" si="75"/>
        <v>0</v>
      </c>
      <c r="CX12" s="25"/>
      <c r="CY12" s="34">
        <f t="shared" si="76"/>
        <v>0</v>
      </c>
      <c r="CZ12" s="34">
        <f t="shared" si="77"/>
        <v>0</v>
      </c>
      <c r="DA12" s="25"/>
      <c r="DB12" s="34">
        <f t="shared" si="78"/>
        <v>0</v>
      </c>
      <c r="DC12" s="34">
        <f t="shared" si="79"/>
        <v>0</v>
      </c>
      <c r="DD12" s="25"/>
      <c r="DE12" s="34">
        <f t="shared" si="80"/>
        <v>0</v>
      </c>
      <c r="DF12" s="34">
        <f t="shared" si="81"/>
        <v>0</v>
      </c>
      <c r="DG12" s="25"/>
      <c r="DH12" s="34">
        <f t="shared" si="82"/>
        <v>0</v>
      </c>
      <c r="DI12" s="34">
        <f t="shared" si="83"/>
        <v>0</v>
      </c>
      <c r="DJ12" s="25"/>
      <c r="DK12" s="34">
        <f t="shared" si="84"/>
        <v>0</v>
      </c>
      <c r="DL12" s="34">
        <f t="shared" si="85"/>
        <v>0</v>
      </c>
      <c r="DM12" s="25"/>
      <c r="DN12" s="34">
        <f t="shared" si="86"/>
        <v>0</v>
      </c>
      <c r="DO12" s="34">
        <f t="shared" si="87"/>
        <v>0</v>
      </c>
      <c r="DP12" s="25"/>
      <c r="DQ12" s="34">
        <f t="shared" si="88"/>
        <v>0</v>
      </c>
      <c r="DR12" s="34">
        <f t="shared" si="89"/>
        <v>0</v>
      </c>
      <c r="DS12" s="25"/>
      <c r="DT12" s="34">
        <f t="shared" si="90"/>
        <v>0</v>
      </c>
      <c r="DU12" s="34">
        <f t="shared" si="91"/>
        <v>0</v>
      </c>
      <c r="DV12" s="25"/>
      <c r="DW12" s="34">
        <f t="shared" si="92"/>
        <v>0</v>
      </c>
      <c r="DX12" s="34">
        <f t="shared" si="93"/>
        <v>0</v>
      </c>
      <c r="DY12" s="25"/>
      <c r="DZ12" s="34">
        <f t="shared" si="94"/>
        <v>0</v>
      </c>
      <c r="EA12" s="34">
        <f t="shared" si="95"/>
        <v>0</v>
      </c>
      <c r="EB12" s="25"/>
      <c r="EC12" s="34">
        <f t="shared" si="96"/>
        <v>0</v>
      </c>
      <c r="ED12" s="34">
        <f t="shared" si="97"/>
        <v>0</v>
      </c>
      <c r="EE12" s="25"/>
      <c r="EF12" s="34">
        <f t="shared" si="98"/>
        <v>0</v>
      </c>
      <c r="EG12" s="34">
        <f t="shared" si="99"/>
        <v>0</v>
      </c>
      <c r="EH12" s="25"/>
      <c r="EI12" s="34">
        <f t="shared" si="100"/>
        <v>0</v>
      </c>
      <c r="EJ12" s="34">
        <f t="shared" si="101"/>
        <v>0</v>
      </c>
      <c r="EK12" s="25"/>
      <c r="EL12" s="34">
        <f t="shared" si="102"/>
        <v>0</v>
      </c>
      <c r="EM12" s="34">
        <f t="shared" si="103"/>
        <v>0</v>
      </c>
      <c r="EN12" s="34">
        <f t="shared" si="104"/>
        <v>0</v>
      </c>
      <c r="EO12" s="34">
        <f t="shared" si="105"/>
        <v>0</v>
      </c>
      <c r="EP12" s="97" t="str">
        <f t="shared" si="106"/>
        <v/>
      </c>
      <c r="EQ12" s="98" t="str">
        <f>IF(AU12="","",VLOOKUP(AU12,'Equipment Master A800b'!$B$6:$J$45,9,FALSE))</f>
        <v/>
      </c>
      <c r="ER12" s="99" t="str">
        <f t="shared" si="107"/>
        <v/>
      </c>
      <c r="ES12" s="104"/>
    </row>
    <row r="13" spans="1:149" s="7" customFormat="1" ht="14.25" customHeight="1" thickBot="1" x14ac:dyDescent="0.4">
      <c r="A13" s="28" t="s">
        <v>102</v>
      </c>
      <c r="B13" s="188" t="s">
        <v>5</v>
      </c>
      <c r="C13" s="246" t="str">
        <f>IF(C12="","",VLOOKUP(C12,'Personnel Master A800a'!$B$5:$D$54,3,FALSE))</f>
        <v/>
      </c>
      <c r="D13" s="246"/>
      <c r="E13" s="189">
        <f t="shared" ref="E13" si="112">C12</f>
        <v>0</v>
      </c>
      <c r="F13" s="189" t="s">
        <v>6</v>
      </c>
      <c r="G13" s="256"/>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162"/>
      <c r="AN13" s="129">
        <f t="shared" si="40"/>
        <v>0</v>
      </c>
      <c r="AO13" s="40"/>
      <c r="AP13" s="186" t="str">
        <f>IF(C12="","",VLOOKUP(C12,'Personnel Master A800a'!$B$5:$X$354,23,FALSE))</f>
        <v/>
      </c>
      <c r="AQ13" s="247" t="str">
        <f t="shared" si="41"/>
        <v/>
      </c>
      <c r="AR13" s="248"/>
      <c r="AS13" s="23"/>
      <c r="AT13" s="85">
        <f t="shared" si="109"/>
        <v>6</v>
      </c>
      <c r="AU13" s="29"/>
      <c r="AV13" s="199" t="str">
        <f>IF(AU13="","",VLOOKUP(AU13,'Equipment Master A800b'!$B$6:$C$45,2,FALSE))</f>
        <v/>
      </c>
      <c r="AW13" s="30"/>
      <c r="AX13" s="32"/>
      <c r="AY13" s="25"/>
      <c r="AZ13" s="34">
        <f t="shared" si="42"/>
        <v>0</v>
      </c>
      <c r="BA13" s="34">
        <f t="shared" si="43"/>
        <v>0</v>
      </c>
      <c r="BB13" s="25"/>
      <c r="BC13" s="34">
        <f t="shared" si="44"/>
        <v>0</v>
      </c>
      <c r="BD13" s="34">
        <f t="shared" si="45"/>
        <v>0</v>
      </c>
      <c r="BE13" s="25"/>
      <c r="BF13" s="34">
        <f t="shared" si="46"/>
        <v>0</v>
      </c>
      <c r="BG13" s="34">
        <f t="shared" si="47"/>
        <v>0</v>
      </c>
      <c r="BH13" s="25"/>
      <c r="BI13" s="34">
        <f t="shared" si="48"/>
        <v>0</v>
      </c>
      <c r="BJ13" s="34">
        <f t="shared" si="49"/>
        <v>0</v>
      </c>
      <c r="BK13" s="25"/>
      <c r="BL13" s="34">
        <f t="shared" si="50"/>
        <v>0</v>
      </c>
      <c r="BM13" s="34">
        <f t="shared" si="51"/>
        <v>0</v>
      </c>
      <c r="BN13" s="25"/>
      <c r="BO13" s="34">
        <f t="shared" si="52"/>
        <v>0</v>
      </c>
      <c r="BP13" s="34">
        <f t="shared" si="53"/>
        <v>0</v>
      </c>
      <c r="BQ13" s="25"/>
      <c r="BR13" s="34">
        <f t="shared" si="54"/>
        <v>0</v>
      </c>
      <c r="BS13" s="34">
        <f t="shared" si="55"/>
        <v>0</v>
      </c>
      <c r="BT13" s="25"/>
      <c r="BU13" s="34">
        <f t="shared" si="56"/>
        <v>0</v>
      </c>
      <c r="BV13" s="34">
        <f t="shared" si="57"/>
        <v>0</v>
      </c>
      <c r="BW13" s="25"/>
      <c r="BX13" s="34">
        <f t="shared" si="58"/>
        <v>0</v>
      </c>
      <c r="BY13" s="34">
        <f t="shared" si="59"/>
        <v>0</v>
      </c>
      <c r="BZ13" s="25"/>
      <c r="CA13" s="34">
        <f t="shared" si="60"/>
        <v>0</v>
      </c>
      <c r="CB13" s="34">
        <f t="shared" si="61"/>
        <v>0</v>
      </c>
      <c r="CC13" s="25"/>
      <c r="CD13" s="34">
        <f t="shared" si="62"/>
        <v>0</v>
      </c>
      <c r="CE13" s="34">
        <f t="shared" si="63"/>
        <v>0</v>
      </c>
      <c r="CF13" s="25"/>
      <c r="CG13" s="34">
        <f t="shared" si="64"/>
        <v>0</v>
      </c>
      <c r="CH13" s="34">
        <f t="shared" si="65"/>
        <v>0</v>
      </c>
      <c r="CI13" s="25"/>
      <c r="CJ13" s="34">
        <f t="shared" si="66"/>
        <v>0</v>
      </c>
      <c r="CK13" s="34">
        <f t="shared" si="67"/>
        <v>0</v>
      </c>
      <c r="CL13" s="25"/>
      <c r="CM13" s="34">
        <f t="shared" si="68"/>
        <v>0</v>
      </c>
      <c r="CN13" s="34">
        <f t="shared" si="69"/>
        <v>0</v>
      </c>
      <c r="CO13" s="25"/>
      <c r="CP13" s="34">
        <f t="shared" si="70"/>
        <v>0</v>
      </c>
      <c r="CQ13" s="34">
        <f t="shared" si="71"/>
        <v>0</v>
      </c>
      <c r="CR13" s="25"/>
      <c r="CS13" s="34">
        <f t="shared" si="72"/>
        <v>0</v>
      </c>
      <c r="CT13" s="34">
        <f t="shared" si="73"/>
        <v>0</v>
      </c>
      <c r="CU13" s="25"/>
      <c r="CV13" s="34">
        <f t="shared" si="74"/>
        <v>0</v>
      </c>
      <c r="CW13" s="34">
        <f t="shared" si="75"/>
        <v>0</v>
      </c>
      <c r="CX13" s="25"/>
      <c r="CY13" s="34">
        <f t="shared" si="76"/>
        <v>0</v>
      </c>
      <c r="CZ13" s="34">
        <f t="shared" si="77"/>
        <v>0</v>
      </c>
      <c r="DA13" s="25"/>
      <c r="DB13" s="34">
        <f t="shared" si="78"/>
        <v>0</v>
      </c>
      <c r="DC13" s="34">
        <f t="shared" si="79"/>
        <v>0</v>
      </c>
      <c r="DD13" s="25"/>
      <c r="DE13" s="34">
        <f t="shared" si="80"/>
        <v>0</v>
      </c>
      <c r="DF13" s="34">
        <f t="shared" si="81"/>
        <v>0</v>
      </c>
      <c r="DG13" s="25"/>
      <c r="DH13" s="34">
        <f t="shared" si="82"/>
        <v>0</v>
      </c>
      <c r="DI13" s="34">
        <f t="shared" si="83"/>
        <v>0</v>
      </c>
      <c r="DJ13" s="25"/>
      <c r="DK13" s="34">
        <f t="shared" si="84"/>
        <v>0</v>
      </c>
      <c r="DL13" s="34">
        <f t="shared" si="85"/>
        <v>0</v>
      </c>
      <c r="DM13" s="25"/>
      <c r="DN13" s="34">
        <f t="shared" si="86"/>
        <v>0</v>
      </c>
      <c r="DO13" s="34">
        <f t="shared" si="87"/>
        <v>0</v>
      </c>
      <c r="DP13" s="25"/>
      <c r="DQ13" s="34">
        <f t="shared" si="88"/>
        <v>0</v>
      </c>
      <c r="DR13" s="34">
        <f t="shared" si="89"/>
        <v>0</v>
      </c>
      <c r="DS13" s="25"/>
      <c r="DT13" s="34">
        <f t="shared" si="90"/>
        <v>0</v>
      </c>
      <c r="DU13" s="34">
        <f t="shared" si="91"/>
        <v>0</v>
      </c>
      <c r="DV13" s="25"/>
      <c r="DW13" s="34">
        <f t="shared" si="92"/>
        <v>0</v>
      </c>
      <c r="DX13" s="34">
        <f t="shared" si="93"/>
        <v>0</v>
      </c>
      <c r="DY13" s="25"/>
      <c r="DZ13" s="34">
        <f t="shared" si="94"/>
        <v>0</v>
      </c>
      <c r="EA13" s="34">
        <f t="shared" si="95"/>
        <v>0</v>
      </c>
      <c r="EB13" s="25"/>
      <c r="EC13" s="34">
        <f t="shared" si="96"/>
        <v>0</v>
      </c>
      <c r="ED13" s="34">
        <f t="shared" si="97"/>
        <v>0</v>
      </c>
      <c r="EE13" s="25"/>
      <c r="EF13" s="34">
        <f t="shared" si="98"/>
        <v>0</v>
      </c>
      <c r="EG13" s="34">
        <f t="shared" si="99"/>
        <v>0</v>
      </c>
      <c r="EH13" s="25"/>
      <c r="EI13" s="34">
        <f t="shared" si="100"/>
        <v>0</v>
      </c>
      <c r="EJ13" s="34">
        <f t="shared" si="101"/>
        <v>0</v>
      </c>
      <c r="EK13" s="25"/>
      <c r="EL13" s="34">
        <f t="shared" si="102"/>
        <v>0</v>
      </c>
      <c r="EM13" s="34">
        <f t="shared" si="103"/>
        <v>0</v>
      </c>
      <c r="EN13" s="34">
        <f t="shared" si="104"/>
        <v>0</v>
      </c>
      <c r="EO13" s="34">
        <f t="shared" si="105"/>
        <v>0</v>
      </c>
      <c r="EP13" s="97" t="str">
        <f t="shared" si="106"/>
        <v/>
      </c>
      <c r="EQ13" s="98" t="str">
        <f>IF(AU13="","",VLOOKUP(AU13,'Equipment Master A800b'!$B$6:$J$45,9,FALSE))</f>
        <v/>
      </c>
      <c r="ER13" s="99" t="str">
        <f t="shared" si="107"/>
        <v/>
      </c>
      <c r="ES13" s="104"/>
    </row>
    <row r="14" spans="1:149" s="7" customFormat="1" ht="14.25" customHeight="1" x14ac:dyDescent="0.35">
      <c r="A14" s="26" t="s">
        <v>59</v>
      </c>
      <c r="B14" s="27" t="s">
        <v>1</v>
      </c>
      <c r="C14" s="249"/>
      <c r="D14" s="250"/>
      <c r="E14" s="37">
        <f t="shared" ref="E14" si="113">C14</f>
        <v>0</v>
      </c>
      <c r="F14" s="14" t="s">
        <v>2</v>
      </c>
      <c r="G14" s="255"/>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128">
        <f t="shared" si="40"/>
        <v>0</v>
      </c>
      <c r="AO14" s="15"/>
      <c r="AP14" s="185" t="str">
        <f>IF(C14="","",VLOOKUP(C14,'Personnel Master A800a'!$B$5:$W$354,22,FALSE))</f>
        <v/>
      </c>
      <c r="AQ14" s="251" t="str">
        <f t="shared" si="41"/>
        <v/>
      </c>
      <c r="AR14" s="252"/>
      <c r="AS14" s="23"/>
      <c r="AT14" s="85">
        <f t="shared" si="109"/>
        <v>7</v>
      </c>
      <c r="AU14" s="29"/>
      <c r="AV14" s="199" t="str">
        <f>IF(AU14="","",VLOOKUP(AU14,'Equipment Master A800b'!$B$6:$C$45,2,FALSE))</f>
        <v/>
      </c>
      <c r="AW14" s="30"/>
      <c r="AX14" s="32"/>
      <c r="AY14" s="25"/>
      <c r="AZ14" s="34">
        <f t="shared" si="42"/>
        <v>0</v>
      </c>
      <c r="BA14" s="34">
        <f t="shared" si="43"/>
        <v>0</v>
      </c>
      <c r="BB14" s="25"/>
      <c r="BC14" s="34">
        <f t="shared" si="44"/>
        <v>0</v>
      </c>
      <c r="BD14" s="34">
        <f t="shared" si="45"/>
        <v>0</v>
      </c>
      <c r="BE14" s="25"/>
      <c r="BF14" s="34">
        <f t="shared" si="46"/>
        <v>0</v>
      </c>
      <c r="BG14" s="34">
        <f t="shared" si="47"/>
        <v>0</v>
      </c>
      <c r="BH14" s="25"/>
      <c r="BI14" s="34">
        <f t="shared" si="48"/>
        <v>0</v>
      </c>
      <c r="BJ14" s="34">
        <f t="shared" si="49"/>
        <v>0</v>
      </c>
      <c r="BK14" s="25"/>
      <c r="BL14" s="34">
        <f t="shared" si="50"/>
        <v>0</v>
      </c>
      <c r="BM14" s="34">
        <f t="shared" si="51"/>
        <v>0</v>
      </c>
      <c r="BN14" s="25"/>
      <c r="BO14" s="34">
        <f t="shared" si="52"/>
        <v>0</v>
      </c>
      <c r="BP14" s="34">
        <f t="shared" si="53"/>
        <v>0</v>
      </c>
      <c r="BQ14" s="25"/>
      <c r="BR14" s="34">
        <f t="shared" si="54"/>
        <v>0</v>
      </c>
      <c r="BS14" s="34">
        <f t="shared" si="55"/>
        <v>0</v>
      </c>
      <c r="BT14" s="25"/>
      <c r="BU14" s="34">
        <f t="shared" si="56"/>
        <v>0</v>
      </c>
      <c r="BV14" s="34">
        <f t="shared" si="57"/>
        <v>0</v>
      </c>
      <c r="BW14" s="25"/>
      <c r="BX14" s="34">
        <f t="shared" si="58"/>
        <v>0</v>
      </c>
      <c r="BY14" s="34">
        <f t="shared" si="59"/>
        <v>0</v>
      </c>
      <c r="BZ14" s="25"/>
      <c r="CA14" s="34">
        <f t="shared" si="60"/>
        <v>0</v>
      </c>
      <c r="CB14" s="34">
        <f t="shared" si="61"/>
        <v>0</v>
      </c>
      <c r="CC14" s="25"/>
      <c r="CD14" s="34">
        <f t="shared" si="62"/>
        <v>0</v>
      </c>
      <c r="CE14" s="34">
        <f t="shared" si="63"/>
        <v>0</v>
      </c>
      <c r="CF14" s="25"/>
      <c r="CG14" s="34">
        <f t="shared" si="64"/>
        <v>0</v>
      </c>
      <c r="CH14" s="34">
        <f t="shared" si="65"/>
        <v>0</v>
      </c>
      <c r="CI14" s="25"/>
      <c r="CJ14" s="34">
        <f t="shared" si="66"/>
        <v>0</v>
      </c>
      <c r="CK14" s="34">
        <f t="shared" si="67"/>
        <v>0</v>
      </c>
      <c r="CL14" s="25"/>
      <c r="CM14" s="34">
        <f t="shared" si="68"/>
        <v>0</v>
      </c>
      <c r="CN14" s="34">
        <f t="shared" si="69"/>
        <v>0</v>
      </c>
      <c r="CO14" s="25"/>
      <c r="CP14" s="34">
        <f t="shared" si="70"/>
        <v>0</v>
      </c>
      <c r="CQ14" s="34">
        <f t="shared" si="71"/>
        <v>0</v>
      </c>
      <c r="CR14" s="25"/>
      <c r="CS14" s="34">
        <f t="shared" si="72"/>
        <v>0</v>
      </c>
      <c r="CT14" s="34">
        <f t="shared" si="73"/>
        <v>0</v>
      </c>
      <c r="CU14" s="25"/>
      <c r="CV14" s="34">
        <f t="shared" si="74"/>
        <v>0</v>
      </c>
      <c r="CW14" s="34">
        <f t="shared" si="75"/>
        <v>0</v>
      </c>
      <c r="CX14" s="25"/>
      <c r="CY14" s="34">
        <f t="shared" si="76"/>
        <v>0</v>
      </c>
      <c r="CZ14" s="34">
        <f t="shared" si="77"/>
        <v>0</v>
      </c>
      <c r="DA14" s="25"/>
      <c r="DB14" s="34">
        <f t="shared" si="78"/>
        <v>0</v>
      </c>
      <c r="DC14" s="34">
        <f t="shared" si="79"/>
        <v>0</v>
      </c>
      <c r="DD14" s="25"/>
      <c r="DE14" s="34">
        <f t="shared" si="80"/>
        <v>0</v>
      </c>
      <c r="DF14" s="34">
        <f t="shared" si="81"/>
        <v>0</v>
      </c>
      <c r="DG14" s="25"/>
      <c r="DH14" s="34">
        <f t="shared" si="82"/>
        <v>0</v>
      </c>
      <c r="DI14" s="34">
        <f t="shared" si="83"/>
        <v>0</v>
      </c>
      <c r="DJ14" s="25"/>
      <c r="DK14" s="34">
        <f t="shared" si="84"/>
        <v>0</v>
      </c>
      <c r="DL14" s="34">
        <f t="shared" si="85"/>
        <v>0</v>
      </c>
      <c r="DM14" s="25"/>
      <c r="DN14" s="34">
        <f t="shared" si="86"/>
        <v>0</v>
      </c>
      <c r="DO14" s="34">
        <f t="shared" si="87"/>
        <v>0</v>
      </c>
      <c r="DP14" s="25"/>
      <c r="DQ14" s="34">
        <f t="shared" si="88"/>
        <v>0</v>
      </c>
      <c r="DR14" s="34">
        <f t="shared" si="89"/>
        <v>0</v>
      </c>
      <c r="DS14" s="25"/>
      <c r="DT14" s="34">
        <f t="shared" si="90"/>
        <v>0</v>
      </c>
      <c r="DU14" s="34">
        <f t="shared" si="91"/>
        <v>0</v>
      </c>
      <c r="DV14" s="25"/>
      <c r="DW14" s="34">
        <f t="shared" si="92"/>
        <v>0</v>
      </c>
      <c r="DX14" s="34">
        <f t="shared" si="93"/>
        <v>0</v>
      </c>
      <c r="DY14" s="25"/>
      <c r="DZ14" s="34">
        <f t="shared" si="94"/>
        <v>0</v>
      </c>
      <c r="EA14" s="34">
        <f t="shared" si="95"/>
        <v>0</v>
      </c>
      <c r="EB14" s="25"/>
      <c r="EC14" s="34">
        <f t="shared" si="96"/>
        <v>0</v>
      </c>
      <c r="ED14" s="34">
        <f t="shared" si="97"/>
        <v>0</v>
      </c>
      <c r="EE14" s="25"/>
      <c r="EF14" s="34">
        <f t="shared" si="98"/>
        <v>0</v>
      </c>
      <c r="EG14" s="34">
        <f t="shared" si="99"/>
        <v>0</v>
      </c>
      <c r="EH14" s="25"/>
      <c r="EI14" s="34">
        <f t="shared" si="100"/>
        <v>0</v>
      </c>
      <c r="EJ14" s="34">
        <f t="shared" si="101"/>
        <v>0</v>
      </c>
      <c r="EK14" s="25"/>
      <c r="EL14" s="34">
        <f t="shared" si="102"/>
        <v>0</v>
      </c>
      <c r="EM14" s="34">
        <f t="shared" si="103"/>
        <v>0</v>
      </c>
      <c r="EN14" s="34">
        <f t="shared" si="104"/>
        <v>0</v>
      </c>
      <c r="EO14" s="34">
        <f t="shared" si="105"/>
        <v>0</v>
      </c>
      <c r="EP14" s="97" t="str">
        <f t="shared" si="106"/>
        <v/>
      </c>
      <c r="EQ14" s="98" t="str">
        <f>IF(AU14="","",VLOOKUP(AU14,'Equipment Master A800b'!$B$6:$J$45,9,FALSE))</f>
        <v/>
      </c>
      <c r="ER14" s="99" t="str">
        <f t="shared" si="107"/>
        <v/>
      </c>
      <c r="ES14" s="104"/>
    </row>
    <row r="15" spans="1:149" s="7" customFormat="1" ht="14.25" customHeight="1" thickBot="1" x14ac:dyDescent="0.4">
      <c r="A15" s="28" t="s">
        <v>101</v>
      </c>
      <c r="B15" s="188" t="s">
        <v>5</v>
      </c>
      <c r="C15" s="246" t="str">
        <f>IF(C14="","",VLOOKUP(C14,'Personnel Master A800a'!$B$5:$D$54,3,FALSE))</f>
        <v/>
      </c>
      <c r="D15" s="246"/>
      <c r="E15" s="189">
        <f t="shared" ref="E15" si="114">C14</f>
        <v>0</v>
      </c>
      <c r="F15" s="189" t="s">
        <v>6</v>
      </c>
      <c r="G15" s="256"/>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162"/>
      <c r="AN15" s="129">
        <f t="shared" si="40"/>
        <v>0</v>
      </c>
      <c r="AO15" s="40"/>
      <c r="AP15" s="186" t="str">
        <f>IF(C14="","",VLOOKUP(C14,'Personnel Master A800a'!$B$5:$X$354,23,FALSE))</f>
        <v/>
      </c>
      <c r="AQ15" s="247" t="str">
        <f t="shared" si="41"/>
        <v/>
      </c>
      <c r="AR15" s="248"/>
      <c r="AS15" s="23"/>
      <c r="AT15" s="85">
        <f t="shared" si="109"/>
        <v>8</v>
      </c>
      <c r="AU15" s="29"/>
      <c r="AV15" s="199" t="str">
        <f>IF(AU15="","",VLOOKUP(AU15,'Equipment Master A800b'!$B$6:$C$45,2,FALSE))</f>
        <v/>
      </c>
      <c r="AW15" s="30"/>
      <c r="AX15" s="32"/>
      <c r="AY15" s="25"/>
      <c r="AZ15" s="34">
        <f t="shared" si="42"/>
        <v>0</v>
      </c>
      <c r="BA15" s="34">
        <f t="shared" si="43"/>
        <v>0</v>
      </c>
      <c r="BB15" s="25"/>
      <c r="BC15" s="34">
        <f t="shared" si="44"/>
        <v>0</v>
      </c>
      <c r="BD15" s="34">
        <f t="shared" si="45"/>
        <v>0</v>
      </c>
      <c r="BE15" s="25"/>
      <c r="BF15" s="34">
        <f t="shared" si="46"/>
        <v>0</v>
      </c>
      <c r="BG15" s="34">
        <f t="shared" si="47"/>
        <v>0</v>
      </c>
      <c r="BH15" s="25"/>
      <c r="BI15" s="34">
        <f t="shared" si="48"/>
        <v>0</v>
      </c>
      <c r="BJ15" s="34">
        <f t="shared" si="49"/>
        <v>0</v>
      </c>
      <c r="BK15" s="25"/>
      <c r="BL15" s="34">
        <f t="shared" si="50"/>
        <v>0</v>
      </c>
      <c r="BM15" s="34">
        <f t="shared" si="51"/>
        <v>0</v>
      </c>
      <c r="BN15" s="25"/>
      <c r="BO15" s="34">
        <f t="shared" si="52"/>
        <v>0</v>
      </c>
      <c r="BP15" s="34">
        <f t="shared" si="53"/>
        <v>0</v>
      </c>
      <c r="BQ15" s="25"/>
      <c r="BR15" s="34">
        <f t="shared" si="54"/>
        <v>0</v>
      </c>
      <c r="BS15" s="34">
        <f t="shared" si="55"/>
        <v>0</v>
      </c>
      <c r="BT15" s="25"/>
      <c r="BU15" s="34">
        <f t="shared" si="56"/>
        <v>0</v>
      </c>
      <c r="BV15" s="34">
        <f t="shared" si="57"/>
        <v>0</v>
      </c>
      <c r="BW15" s="25"/>
      <c r="BX15" s="34">
        <f t="shared" si="58"/>
        <v>0</v>
      </c>
      <c r="BY15" s="34">
        <f t="shared" si="59"/>
        <v>0</v>
      </c>
      <c r="BZ15" s="25"/>
      <c r="CA15" s="34">
        <f t="shared" si="60"/>
        <v>0</v>
      </c>
      <c r="CB15" s="34">
        <f t="shared" si="61"/>
        <v>0</v>
      </c>
      <c r="CC15" s="25"/>
      <c r="CD15" s="34">
        <f t="shared" si="62"/>
        <v>0</v>
      </c>
      <c r="CE15" s="34">
        <f t="shared" si="63"/>
        <v>0</v>
      </c>
      <c r="CF15" s="25"/>
      <c r="CG15" s="34">
        <f t="shared" si="64"/>
        <v>0</v>
      </c>
      <c r="CH15" s="34">
        <f t="shared" si="65"/>
        <v>0</v>
      </c>
      <c r="CI15" s="25"/>
      <c r="CJ15" s="34">
        <f t="shared" si="66"/>
        <v>0</v>
      </c>
      <c r="CK15" s="34">
        <f t="shared" si="67"/>
        <v>0</v>
      </c>
      <c r="CL15" s="25"/>
      <c r="CM15" s="34">
        <f t="shared" si="68"/>
        <v>0</v>
      </c>
      <c r="CN15" s="34">
        <f t="shared" si="69"/>
        <v>0</v>
      </c>
      <c r="CO15" s="25"/>
      <c r="CP15" s="34">
        <f t="shared" si="70"/>
        <v>0</v>
      </c>
      <c r="CQ15" s="34">
        <f t="shared" si="71"/>
        <v>0</v>
      </c>
      <c r="CR15" s="25"/>
      <c r="CS15" s="34">
        <f t="shared" si="72"/>
        <v>0</v>
      </c>
      <c r="CT15" s="34">
        <f t="shared" si="73"/>
        <v>0</v>
      </c>
      <c r="CU15" s="25"/>
      <c r="CV15" s="34">
        <f t="shared" si="74"/>
        <v>0</v>
      </c>
      <c r="CW15" s="34">
        <f t="shared" si="75"/>
        <v>0</v>
      </c>
      <c r="CX15" s="25"/>
      <c r="CY15" s="34">
        <f t="shared" si="76"/>
        <v>0</v>
      </c>
      <c r="CZ15" s="34">
        <f t="shared" si="77"/>
        <v>0</v>
      </c>
      <c r="DA15" s="25"/>
      <c r="DB15" s="34">
        <f t="shared" si="78"/>
        <v>0</v>
      </c>
      <c r="DC15" s="34">
        <f t="shared" si="79"/>
        <v>0</v>
      </c>
      <c r="DD15" s="25"/>
      <c r="DE15" s="34">
        <f t="shared" si="80"/>
        <v>0</v>
      </c>
      <c r="DF15" s="34">
        <f t="shared" si="81"/>
        <v>0</v>
      </c>
      <c r="DG15" s="25"/>
      <c r="DH15" s="34">
        <f t="shared" si="82"/>
        <v>0</v>
      </c>
      <c r="DI15" s="34">
        <f t="shared" si="83"/>
        <v>0</v>
      </c>
      <c r="DJ15" s="25"/>
      <c r="DK15" s="34">
        <f t="shared" si="84"/>
        <v>0</v>
      </c>
      <c r="DL15" s="34">
        <f t="shared" si="85"/>
        <v>0</v>
      </c>
      <c r="DM15" s="25"/>
      <c r="DN15" s="34">
        <f t="shared" si="86"/>
        <v>0</v>
      </c>
      <c r="DO15" s="34">
        <f t="shared" si="87"/>
        <v>0</v>
      </c>
      <c r="DP15" s="25"/>
      <c r="DQ15" s="34">
        <f t="shared" si="88"/>
        <v>0</v>
      </c>
      <c r="DR15" s="34">
        <f t="shared" si="89"/>
        <v>0</v>
      </c>
      <c r="DS15" s="25"/>
      <c r="DT15" s="34">
        <f t="shared" si="90"/>
        <v>0</v>
      </c>
      <c r="DU15" s="34">
        <f t="shared" si="91"/>
        <v>0</v>
      </c>
      <c r="DV15" s="25"/>
      <c r="DW15" s="34">
        <f t="shared" si="92"/>
        <v>0</v>
      </c>
      <c r="DX15" s="34">
        <f t="shared" si="93"/>
        <v>0</v>
      </c>
      <c r="DY15" s="25"/>
      <c r="DZ15" s="34">
        <f t="shared" si="94"/>
        <v>0</v>
      </c>
      <c r="EA15" s="34">
        <f t="shared" si="95"/>
        <v>0</v>
      </c>
      <c r="EB15" s="25"/>
      <c r="EC15" s="34">
        <f t="shared" si="96"/>
        <v>0</v>
      </c>
      <c r="ED15" s="34">
        <f t="shared" si="97"/>
        <v>0</v>
      </c>
      <c r="EE15" s="25"/>
      <c r="EF15" s="34">
        <f t="shared" si="98"/>
        <v>0</v>
      </c>
      <c r="EG15" s="34">
        <f t="shared" si="99"/>
        <v>0</v>
      </c>
      <c r="EH15" s="25"/>
      <c r="EI15" s="34">
        <f t="shared" si="100"/>
        <v>0</v>
      </c>
      <c r="EJ15" s="34">
        <f t="shared" si="101"/>
        <v>0</v>
      </c>
      <c r="EK15" s="25"/>
      <c r="EL15" s="34">
        <f t="shared" si="102"/>
        <v>0</v>
      </c>
      <c r="EM15" s="34">
        <f t="shared" si="103"/>
        <v>0</v>
      </c>
      <c r="EN15" s="34">
        <f t="shared" si="104"/>
        <v>0</v>
      </c>
      <c r="EO15" s="34">
        <f t="shared" si="105"/>
        <v>0</v>
      </c>
      <c r="EP15" s="97" t="str">
        <f t="shared" si="106"/>
        <v/>
      </c>
      <c r="EQ15" s="98" t="str">
        <f>IF(AU15="","",VLOOKUP(AU15,'Equipment Master A800b'!$B$6:$J$45,9,FALSE))</f>
        <v/>
      </c>
      <c r="ER15" s="99" t="str">
        <f t="shared" si="107"/>
        <v/>
      </c>
      <c r="ES15" s="104"/>
    </row>
    <row r="16" spans="1:149" s="7" customFormat="1" ht="14.25" customHeight="1" x14ac:dyDescent="0.35">
      <c r="A16" s="26" t="s">
        <v>60</v>
      </c>
      <c r="B16" s="27" t="s">
        <v>1</v>
      </c>
      <c r="C16" s="249"/>
      <c r="D16" s="250"/>
      <c r="E16" s="37">
        <f t="shared" ref="E16" si="115">C16</f>
        <v>0</v>
      </c>
      <c r="F16" s="14" t="s">
        <v>2</v>
      </c>
      <c r="G16" s="255"/>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128">
        <f t="shared" si="40"/>
        <v>0</v>
      </c>
      <c r="AO16" s="15"/>
      <c r="AP16" s="185" t="str">
        <f>IF(C16="","",VLOOKUP(C16,'Personnel Master A800a'!$B$5:$W$354,22,FALSE))</f>
        <v/>
      </c>
      <c r="AQ16" s="251" t="str">
        <f t="shared" si="41"/>
        <v/>
      </c>
      <c r="AR16" s="252"/>
      <c r="AS16" s="23"/>
      <c r="AT16" s="85">
        <f t="shared" si="109"/>
        <v>9</v>
      </c>
      <c r="AU16" s="29"/>
      <c r="AV16" s="199" t="str">
        <f>IF(AU16="","",VLOOKUP(AU16,'Equipment Master A800b'!$B$6:$C$45,2,FALSE))</f>
        <v/>
      </c>
      <c r="AW16" s="30"/>
      <c r="AX16" s="32"/>
      <c r="AY16" s="25"/>
      <c r="AZ16" s="34">
        <f t="shared" si="42"/>
        <v>0</v>
      </c>
      <c r="BA16" s="34">
        <f t="shared" si="43"/>
        <v>0</v>
      </c>
      <c r="BB16" s="25"/>
      <c r="BC16" s="34">
        <f t="shared" si="44"/>
        <v>0</v>
      </c>
      <c r="BD16" s="34">
        <f t="shared" si="45"/>
        <v>0</v>
      </c>
      <c r="BE16" s="25"/>
      <c r="BF16" s="34">
        <f t="shared" si="46"/>
        <v>0</v>
      </c>
      <c r="BG16" s="34">
        <f t="shared" si="47"/>
        <v>0</v>
      </c>
      <c r="BH16" s="25"/>
      <c r="BI16" s="34">
        <f t="shared" si="48"/>
        <v>0</v>
      </c>
      <c r="BJ16" s="34">
        <f t="shared" si="49"/>
        <v>0</v>
      </c>
      <c r="BK16" s="25"/>
      <c r="BL16" s="34">
        <f t="shared" si="50"/>
        <v>0</v>
      </c>
      <c r="BM16" s="34">
        <f t="shared" si="51"/>
        <v>0</v>
      </c>
      <c r="BN16" s="25"/>
      <c r="BO16" s="34">
        <f t="shared" si="52"/>
        <v>0</v>
      </c>
      <c r="BP16" s="34">
        <f t="shared" si="53"/>
        <v>0</v>
      </c>
      <c r="BQ16" s="25"/>
      <c r="BR16" s="34">
        <f t="shared" si="54"/>
        <v>0</v>
      </c>
      <c r="BS16" s="34">
        <f t="shared" si="55"/>
        <v>0</v>
      </c>
      <c r="BT16" s="25"/>
      <c r="BU16" s="34">
        <f t="shared" si="56"/>
        <v>0</v>
      </c>
      <c r="BV16" s="34">
        <f t="shared" si="57"/>
        <v>0</v>
      </c>
      <c r="BW16" s="25"/>
      <c r="BX16" s="34">
        <f t="shared" si="58"/>
        <v>0</v>
      </c>
      <c r="BY16" s="34">
        <f t="shared" si="59"/>
        <v>0</v>
      </c>
      <c r="BZ16" s="25"/>
      <c r="CA16" s="34">
        <f t="shared" si="60"/>
        <v>0</v>
      </c>
      <c r="CB16" s="34">
        <f t="shared" si="61"/>
        <v>0</v>
      </c>
      <c r="CC16" s="25"/>
      <c r="CD16" s="34">
        <f t="shared" si="62"/>
        <v>0</v>
      </c>
      <c r="CE16" s="34">
        <f t="shared" si="63"/>
        <v>0</v>
      </c>
      <c r="CF16" s="25"/>
      <c r="CG16" s="34">
        <f t="shared" si="64"/>
        <v>0</v>
      </c>
      <c r="CH16" s="34">
        <f t="shared" si="65"/>
        <v>0</v>
      </c>
      <c r="CI16" s="25"/>
      <c r="CJ16" s="34">
        <f t="shared" si="66"/>
        <v>0</v>
      </c>
      <c r="CK16" s="34">
        <f t="shared" si="67"/>
        <v>0</v>
      </c>
      <c r="CL16" s="25"/>
      <c r="CM16" s="34">
        <f t="shared" si="68"/>
        <v>0</v>
      </c>
      <c r="CN16" s="34">
        <f t="shared" si="69"/>
        <v>0</v>
      </c>
      <c r="CO16" s="25"/>
      <c r="CP16" s="34">
        <f t="shared" si="70"/>
        <v>0</v>
      </c>
      <c r="CQ16" s="34">
        <f t="shared" si="71"/>
        <v>0</v>
      </c>
      <c r="CR16" s="25"/>
      <c r="CS16" s="34">
        <f t="shared" si="72"/>
        <v>0</v>
      </c>
      <c r="CT16" s="34">
        <f t="shared" si="73"/>
        <v>0</v>
      </c>
      <c r="CU16" s="25"/>
      <c r="CV16" s="34">
        <f t="shared" si="74"/>
        <v>0</v>
      </c>
      <c r="CW16" s="34">
        <f t="shared" si="75"/>
        <v>0</v>
      </c>
      <c r="CX16" s="25"/>
      <c r="CY16" s="34">
        <f t="shared" si="76"/>
        <v>0</v>
      </c>
      <c r="CZ16" s="34">
        <f t="shared" si="77"/>
        <v>0</v>
      </c>
      <c r="DA16" s="25"/>
      <c r="DB16" s="34">
        <f t="shared" si="78"/>
        <v>0</v>
      </c>
      <c r="DC16" s="34">
        <f t="shared" si="79"/>
        <v>0</v>
      </c>
      <c r="DD16" s="25"/>
      <c r="DE16" s="34">
        <f t="shared" si="80"/>
        <v>0</v>
      </c>
      <c r="DF16" s="34">
        <f t="shared" si="81"/>
        <v>0</v>
      </c>
      <c r="DG16" s="25"/>
      <c r="DH16" s="34">
        <f t="shared" si="82"/>
        <v>0</v>
      </c>
      <c r="DI16" s="34">
        <f t="shared" si="83"/>
        <v>0</v>
      </c>
      <c r="DJ16" s="25"/>
      <c r="DK16" s="34">
        <f t="shared" si="84"/>
        <v>0</v>
      </c>
      <c r="DL16" s="34">
        <f t="shared" si="85"/>
        <v>0</v>
      </c>
      <c r="DM16" s="25"/>
      <c r="DN16" s="34">
        <f t="shared" si="86"/>
        <v>0</v>
      </c>
      <c r="DO16" s="34">
        <f t="shared" si="87"/>
        <v>0</v>
      </c>
      <c r="DP16" s="25"/>
      <c r="DQ16" s="34">
        <f t="shared" si="88"/>
        <v>0</v>
      </c>
      <c r="DR16" s="34">
        <f t="shared" si="89"/>
        <v>0</v>
      </c>
      <c r="DS16" s="25"/>
      <c r="DT16" s="34">
        <f t="shared" si="90"/>
        <v>0</v>
      </c>
      <c r="DU16" s="34">
        <f t="shared" si="91"/>
        <v>0</v>
      </c>
      <c r="DV16" s="25"/>
      <c r="DW16" s="34">
        <f t="shared" si="92"/>
        <v>0</v>
      </c>
      <c r="DX16" s="34">
        <f t="shared" si="93"/>
        <v>0</v>
      </c>
      <c r="DY16" s="25"/>
      <c r="DZ16" s="34">
        <f t="shared" si="94"/>
        <v>0</v>
      </c>
      <c r="EA16" s="34">
        <f t="shared" si="95"/>
        <v>0</v>
      </c>
      <c r="EB16" s="25"/>
      <c r="EC16" s="34">
        <f t="shared" si="96"/>
        <v>0</v>
      </c>
      <c r="ED16" s="34">
        <f t="shared" si="97"/>
        <v>0</v>
      </c>
      <c r="EE16" s="25"/>
      <c r="EF16" s="34">
        <f t="shared" si="98"/>
        <v>0</v>
      </c>
      <c r="EG16" s="34">
        <f t="shared" si="99"/>
        <v>0</v>
      </c>
      <c r="EH16" s="25"/>
      <c r="EI16" s="34">
        <f t="shared" si="100"/>
        <v>0</v>
      </c>
      <c r="EJ16" s="34">
        <f t="shared" si="101"/>
        <v>0</v>
      </c>
      <c r="EK16" s="25"/>
      <c r="EL16" s="34">
        <f t="shared" si="102"/>
        <v>0</v>
      </c>
      <c r="EM16" s="34">
        <f t="shared" si="103"/>
        <v>0</v>
      </c>
      <c r="EN16" s="34">
        <f t="shared" si="104"/>
        <v>0</v>
      </c>
      <c r="EO16" s="34">
        <f t="shared" si="105"/>
        <v>0</v>
      </c>
      <c r="EP16" s="97" t="str">
        <f t="shared" si="106"/>
        <v/>
      </c>
      <c r="EQ16" s="98" t="str">
        <f>IF(AU16="","",VLOOKUP(AU16,'Equipment Master A800b'!$B$6:$J$45,9,FALSE))</f>
        <v/>
      </c>
      <c r="ER16" s="99" t="str">
        <f t="shared" si="107"/>
        <v/>
      </c>
      <c r="ES16" s="104"/>
    </row>
    <row r="17" spans="1:149" s="7" customFormat="1" ht="14.25" customHeight="1" thickBot="1" x14ac:dyDescent="0.4">
      <c r="A17" s="28" t="s">
        <v>100</v>
      </c>
      <c r="B17" s="188" t="s">
        <v>5</v>
      </c>
      <c r="C17" s="246" t="str">
        <f>IF(C16="","",VLOOKUP(C16,'Personnel Master A800a'!$B$5:$D$54,3,FALSE))</f>
        <v/>
      </c>
      <c r="D17" s="246"/>
      <c r="E17" s="189">
        <f t="shared" ref="E17" si="116">C16</f>
        <v>0</v>
      </c>
      <c r="F17" s="189" t="s">
        <v>6</v>
      </c>
      <c r="G17" s="256"/>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162"/>
      <c r="AN17" s="129">
        <f t="shared" si="40"/>
        <v>0</v>
      </c>
      <c r="AO17" s="40"/>
      <c r="AP17" s="186" t="str">
        <f>IF(C16="","",VLOOKUP(C16,'Personnel Master A800a'!$B$5:$X$354,23,FALSE))</f>
        <v/>
      </c>
      <c r="AQ17" s="247" t="str">
        <f t="shared" si="41"/>
        <v/>
      </c>
      <c r="AR17" s="248"/>
      <c r="AS17" s="23"/>
      <c r="AT17" s="85">
        <f t="shared" si="109"/>
        <v>10</v>
      </c>
      <c r="AU17" s="29"/>
      <c r="AV17" s="199" t="str">
        <f>IF(AU17="","",VLOOKUP(AU17,'Equipment Master A800b'!$B$6:$C$45,2,FALSE))</f>
        <v/>
      </c>
      <c r="AW17" s="30"/>
      <c r="AX17" s="32"/>
      <c r="AY17" s="25"/>
      <c r="AZ17" s="34">
        <f t="shared" si="42"/>
        <v>0</v>
      </c>
      <c r="BA17" s="34">
        <f t="shared" si="43"/>
        <v>0</v>
      </c>
      <c r="BB17" s="25"/>
      <c r="BC17" s="34">
        <f t="shared" si="44"/>
        <v>0</v>
      </c>
      <c r="BD17" s="34">
        <f t="shared" si="45"/>
        <v>0</v>
      </c>
      <c r="BE17" s="25"/>
      <c r="BF17" s="34">
        <f t="shared" si="46"/>
        <v>0</v>
      </c>
      <c r="BG17" s="34">
        <f t="shared" si="47"/>
        <v>0</v>
      </c>
      <c r="BH17" s="25"/>
      <c r="BI17" s="34">
        <f t="shared" si="48"/>
        <v>0</v>
      </c>
      <c r="BJ17" s="34">
        <f t="shared" si="49"/>
        <v>0</v>
      </c>
      <c r="BK17" s="25"/>
      <c r="BL17" s="34">
        <f t="shared" si="50"/>
        <v>0</v>
      </c>
      <c r="BM17" s="34">
        <f t="shared" si="51"/>
        <v>0</v>
      </c>
      <c r="BN17" s="25"/>
      <c r="BO17" s="34">
        <f t="shared" si="52"/>
        <v>0</v>
      </c>
      <c r="BP17" s="34">
        <f t="shared" si="53"/>
        <v>0</v>
      </c>
      <c r="BQ17" s="25"/>
      <c r="BR17" s="34">
        <f t="shared" si="54"/>
        <v>0</v>
      </c>
      <c r="BS17" s="34">
        <f t="shared" si="55"/>
        <v>0</v>
      </c>
      <c r="BT17" s="25"/>
      <c r="BU17" s="34">
        <f t="shared" si="56"/>
        <v>0</v>
      </c>
      <c r="BV17" s="34">
        <f t="shared" si="57"/>
        <v>0</v>
      </c>
      <c r="BW17" s="25"/>
      <c r="BX17" s="34">
        <f t="shared" si="58"/>
        <v>0</v>
      </c>
      <c r="BY17" s="34">
        <f t="shared" si="59"/>
        <v>0</v>
      </c>
      <c r="BZ17" s="25"/>
      <c r="CA17" s="34">
        <f t="shared" si="60"/>
        <v>0</v>
      </c>
      <c r="CB17" s="34">
        <f t="shared" si="61"/>
        <v>0</v>
      </c>
      <c r="CC17" s="25"/>
      <c r="CD17" s="34">
        <f t="shared" si="62"/>
        <v>0</v>
      </c>
      <c r="CE17" s="34">
        <f t="shared" si="63"/>
        <v>0</v>
      </c>
      <c r="CF17" s="25"/>
      <c r="CG17" s="34">
        <f t="shared" si="64"/>
        <v>0</v>
      </c>
      <c r="CH17" s="34">
        <f t="shared" si="65"/>
        <v>0</v>
      </c>
      <c r="CI17" s="25"/>
      <c r="CJ17" s="34">
        <f t="shared" si="66"/>
        <v>0</v>
      </c>
      <c r="CK17" s="34">
        <f t="shared" si="67"/>
        <v>0</v>
      </c>
      <c r="CL17" s="25"/>
      <c r="CM17" s="34">
        <f t="shared" si="68"/>
        <v>0</v>
      </c>
      <c r="CN17" s="34">
        <f t="shared" si="69"/>
        <v>0</v>
      </c>
      <c r="CO17" s="25"/>
      <c r="CP17" s="34">
        <f t="shared" si="70"/>
        <v>0</v>
      </c>
      <c r="CQ17" s="34">
        <f t="shared" si="71"/>
        <v>0</v>
      </c>
      <c r="CR17" s="25"/>
      <c r="CS17" s="34">
        <f t="shared" si="72"/>
        <v>0</v>
      </c>
      <c r="CT17" s="34">
        <f t="shared" si="73"/>
        <v>0</v>
      </c>
      <c r="CU17" s="25"/>
      <c r="CV17" s="34">
        <f t="shared" si="74"/>
        <v>0</v>
      </c>
      <c r="CW17" s="34">
        <f t="shared" si="75"/>
        <v>0</v>
      </c>
      <c r="CX17" s="25"/>
      <c r="CY17" s="34">
        <f t="shared" si="76"/>
        <v>0</v>
      </c>
      <c r="CZ17" s="34">
        <f t="shared" si="77"/>
        <v>0</v>
      </c>
      <c r="DA17" s="25"/>
      <c r="DB17" s="34">
        <f t="shared" si="78"/>
        <v>0</v>
      </c>
      <c r="DC17" s="34">
        <f t="shared" si="79"/>
        <v>0</v>
      </c>
      <c r="DD17" s="25"/>
      <c r="DE17" s="34">
        <f t="shared" si="80"/>
        <v>0</v>
      </c>
      <c r="DF17" s="34">
        <f t="shared" si="81"/>
        <v>0</v>
      </c>
      <c r="DG17" s="25"/>
      <c r="DH17" s="34">
        <f t="shared" si="82"/>
        <v>0</v>
      </c>
      <c r="DI17" s="34">
        <f t="shared" si="83"/>
        <v>0</v>
      </c>
      <c r="DJ17" s="25"/>
      <c r="DK17" s="34">
        <f t="shared" si="84"/>
        <v>0</v>
      </c>
      <c r="DL17" s="34">
        <f t="shared" si="85"/>
        <v>0</v>
      </c>
      <c r="DM17" s="25"/>
      <c r="DN17" s="34">
        <f t="shared" si="86"/>
        <v>0</v>
      </c>
      <c r="DO17" s="34">
        <f t="shared" si="87"/>
        <v>0</v>
      </c>
      <c r="DP17" s="25"/>
      <c r="DQ17" s="34">
        <f t="shared" si="88"/>
        <v>0</v>
      </c>
      <c r="DR17" s="34">
        <f t="shared" si="89"/>
        <v>0</v>
      </c>
      <c r="DS17" s="25"/>
      <c r="DT17" s="34">
        <f t="shared" si="90"/>
        <v>0</v>
      </c>
      <c r="DU17" s="34">
        <f t="shared" si="91"/>
        <v>0</v>
      </c>
      <c r="DV17" s="25"/>
      <c r="DW17" s="34">
        <f t="shared" si="92"/>
        <v>0</v>
      </c>
      <c r="DX17" s="34">
        <f t="shared" si="93"/>
        <v>0</v>
      </c>
      <c r="DY17" s="25"/>
      <c r="DZ17" s="34">
        <f t="shared" si="94"/>
        <v>0</v>
      </c>
      <c r="EA17" s="34">
        <f t="shared" si="95"/>
        <v>0</v>
      </c>
      <c r="EB17" s="25"/>
      <c r="EC17" s="34">
        <f t="shared" si="96"/>
        <v>0</v>
      </c>
      <c r="ED17" s="34">
        <f t="shared" si="97"/>
        <v>0</v>
      </c>
      <c r="EE17" s="25"/>
      <c r="EF17" s="34">
        <f t="shared" si="98"/>
        <v>0</v>
      </c>
      <c r="EG17" s="34">
        <f t="shared" si="99"/>
        <v>0</v>
      </c>
      <c r="EH17" s="25"/>
      <c r="EI17" s="34">
        <f t="shared" si="100"/>
        <v>0</v>
      </c>
      <c r="EJ17" s="34">
        <f t="shared" si="101"/>
        <v>0</v>
      </c>
      <c r="EK17" s="25"/>
      <c r="EL17" s="34">
        <f t="shared" si="102"/>
        <v>0</v>
      </c>
      <c r="EM17" s="34">
        <f t="shared" si="103"/>
        <v>0</v>
      </c>
      <c r="EN17" s="34">
        <f t="shared" si="104"/>
        <v>0</v>
      </c>
      <c r="EO17" s="34">
        <f t="shared" si="105"/>
        <v>0</v>
      </c>
      <c r="EP17" s="97" t="str">
        <f t="shared" si="106"/>
        <v/>
      </c>
      <c r="EQ17" s="98" t="str">
        <f>IF(AU17="","",VLOOKUP(AU17,'Equipment Master A800b'!$B$6:$J$45,9,FALSE))</f>
        <v/>
      </c>
      <c r="ER17" s="99" t="str">
        <f t="shared" si="107"/>
        <v/>
      </c>
      <c r="ES17" s="104"/>
    </row>
    <row r="18" spans="1:149" s="7" customFormat="1" ht="14.25" customHeight="1" x14ac:dyDescent="0.35">
      <c r="A18" s="26" t="s">
        <v>61</v>
      </c>
      <c r="B18" s="27" t="s">
        <v>1</v>
      </c>
      <c r="C18" s="249"/>
      <c r="D18" s="250"/>
      <c r="E18" s="37">
        <f t="shared" ref="E18" si="117">C18</f>
        <v>0</v>
      </c>
      <c r="F18" s="14" t="s">
        <v>2</v>
      </c>
      <c r="G18" s="255"/>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177"/>
      <c r="AJ18" s="38"/>
      <c r="AK18" s="38"/>
      <c r="AL18" s="38"/>
      <c r="AM18" s="38"/>
      <c r="AN18" s="128">
        <f t="shared" si="40"/>
        <v>0</v>
      </c>
      <c r="AO18" s="15"/>
      <c r="AP18" s="185" t="str">
        <f>IF(C18="","",VLOOKUP(C18,'Personnel Master A800a'!$B$5:$W$354,22,FALSE))</f>
        <v/>
      </c>
      <c r="AQ18" s="251" t="str">
        <f t="shared" si="41"/>
        <v/>
      </c>
      <c r="AR18" s="252"/>
      <c r="AS18" s="23"/>
      <c r="AT18" s="85">
        <f t="shared" si="109"/>
        <v>11</v>
      </c>
      <c r="AU18" s="29"/>
      <c r="AV18" s="199" t="str">
        <f>IF(AU18="","",VLOOKUP(AU18,'Equipment Master A800b'!$B$6:$C$45,2,FALSE))</f>
        <v/>
      </c>
      <c r="AW18" s="30"/>
      <c r="AX18" s="32"/>
      <c r="AY18" s="25"/>
      <c r="AZ18" s="34">
        <f t="shared" si="42"/>
        <v>0</v>
      </c>
      <c r="BA18" s="34">
        <f t="shared" si="43"/>
        <v>0</v>
      </c>
      <c r="BB18" s="25"/>
      <c r="BC18" s="34">
        <f t="shared" si="44"/>
        <v>0</v>
      </c>
      <c r="BD18" s="34">
        <f t="shared" si="45"/>
        <v>0</v>
      </c>
      <c r="BE18" s="25"/>
      <c r="BF18" s="34">
        <f t="shared" si="46"/>
        <v>0</v>
      </c>
      <c r="BG18" s="34">
        <f t="shared" si="47"/>
        <v>0</v>
      </c>
      <c r="BH18" s="25"/>
      <c r="BI18" s="34">
        <f t="shared" si="48"/>
        <v>0</v>
      </c>
      <c r="BJ18" s="34">
        <f t="shared" si="49"/>
        <v>0</v>
      </c>
      <c r="BK18" s="25"/>
      <c r="BL18" s="34">
        <f t="shared" si="50"/>
        <v>0</v>
      </c>
      <c r="BM18" s="34">
        <f t="shared" si="51"/>
        <v>0</v>
      </c>
      <c r="BN18" s="25"/>
      <c r="BO18" s="34">
        <f t="shared" si="52"/>
        <v>0</v>
      </c>
      <c r="BP18" s="34">
        <f t="shared" si="53"/>
        <v>0</v>
      </c>
      <c r="BQ18" s="25"/>
      <c r="BR18" s="34">
        <f t="shared" si="54"/>
        <v>0</v>
      </c>
      <c r="BS18" s="34">
        <f t="shared" si="55"/>
        <v>0</v>
      </c>
      <c r="BT18" s="25"/>
      <c r="BU18" s="34">
        <f t="shared" si="56"/>
        <v>0</v>
      </c>
      <c r="BV18" s="34">
        <f t="shared" si="57"/>
        <v>0</v>
      </c>
      <c r="BW18" s="25"/>
      <c r="BX18" s="34">
        <f t="shared" si="58"/>
        <v>0</v>
      </c>
      <c r="BY18" s="34">
        <f t="shared" si="59"/>
        <v>0</v>
      </c>
      <c r="BZ18" s="25"/>
      <c r="CA18" s="34">
        <f t="shared" si="60"/>
        <v>0</v>
      </c>
      <c r="CB18" s="34">
        <f t="shared" si="61"/>
        <v>0</v>
      </c>
      <c r="CC18" s="25"/>
      <c r="CD18" s="34">
        <f t="shared" si="62"/>
        <v>0</v>
      </c>
      <c r="CE18" s="34">
        <f t="shared" si="63"/>
        <v>0</v>
      </c>
      <c r="CF18" s="25"/>
      <c r="CG18" s="34">
        <f t="shared" si="64"/>
        <v>0</v>
      </c>
      <c r="CH18" s="34">
        <f t="shared" si="65"/>
        <v>0</v>
      </c>
      <c r="CI18" s="25"/>
      <c r="CJ18" s="34">
        <f t="shared" si="66"/>
        <v>0</v>
      </c>
      <c r="CK18" s="34">
        <f t="shared" si="67"/>
        <v>0</v>
      </c>
      <c r="CL18" s="25"/>
      <c r="CM18" s="34">
        <f t="shared" si="68"/>
        <v>0</v>
      </c>
      <c r="CN18" s="34">
        <f t="shared" si="69"/>
        <v>0</v>
      </c>
      <c r="CO18" s="25"/>
      <c r="CP18" s="34">
        <f t="shared" si="70"/>
        <v>0</v>
      </c>
      <c r="CQ18" s="34">
        <f t="shared" si="71"/>
        <v>0</v>
      </c>
      <c r="CR18" s="25"/>
      <c r="CS18" s="34">
        <f t="shared" si="72"/>
        <v>0</v>
      </c>
      <c r="CT18" s="34">
        <f t="shared" si="73"/>
        <v>0</v>
      </c>
      <c r="CU18" s="25"/>
      <c r="CV18" s="34">
        <f t="shared" si="74"/>
        <v>0</v>
      </c>
      <c r="CW18" s="34">
        <f t="shared" si="75"/>
        <v>0</v>
      </c>
      <c r="CX18" s="25"/>
      <c r="CY18" s="34">
        <f t="shared" si="76"/>
        <v>0</v>
      </c>
      <c r="CZ18" s="34">
        <f t="shared" si="77"/>
        <v>0</v>
      </c>
      <c r="DA18" s="25"/>
      <c r="DB18" s="34">
        <f t="shared" si="78"/>
        <v>0</v>
      </c>
      <c r="DC18" s="34">
        <f t="shared" si="79"/>
        <v>0</v>
      </c>
      <c r="DD18" s="25"/>
      <c r="DE18" s="34">
        <f t="shared" si="80"/>
        <v>0</v>
      </c>
      <c r="DF18" s="34">
        <f t="shared" si="81"/>
        <v>0</v>
      </c>
      <c r="DG18" s="25"/>
      <c r="DH18" s="34">
        <f t="shared" si="82"/>
        <v>0</v>
      </c>
      <c r="DI18" s="34">
        <f t="shared" si="83"/>
        <v>0</v>
      </c>
      <c r="DJ18" s="25"/>
      <c r="DK18" s="34">
        <f t="shared" si="84"/>
        <v>0</v>
      </c>
      <c r="DL18" s="34">
        <f t="shared" si="85"/>
        <v>0</v>
      </c>
      <c r="DM18" s="25"/>
      <c r="DN18" s="34">
        <f t="shared" si="86"/>
        <v>0</v>
      </c>
      <c r="DO18" s="34">
        <f t="shared" si="87"/>
        <v>0</v>
      </c>
      <c r="DP18" s="25"/>
      <c r="DQ18" s="34">
        <f t="shared" si="88"/>
        <v>0</v>
      </c>
      <c r="DR18" s="34">
        <f t="shared" si="89"/>
        <v>0</v>
      </c>
      <c r="DS18" s="25"/>
      <c r="DT18" s="34">
        <f t="shared" si="90"/>
        <v>0</v>
      </c>
      <c r="DU18" s="34">
        <f t="shared" si="91"/>
        <v>0</v>
      </c>
      <c r="DV18" s="25"/>
      <c r="DW18" s="34">
        <f t="shared" si="92"/>
        <v>0</v>
      </c>
      <c r="DX18" s="34">
        <f t="shared" si="93"/>
        <v>0</v>
      </c>
      <c r="DY18" s="25"/>
      <c r="DZ18" s="34">
        <f t="shared" si="94"/>
        <v>0</v>
      </c>
      <c r="EA18" s="34">
        <f t="shared" si="95"/>
        <v>0</v>
      </c>
      <c r="EB18" s="25"/>
      <c r="EC18" s="34">
        <f t="shared" si="96"/>
        <v>0</v>
      </c>
      <c r="ED18" s="34">
        <f t="shared" si="97"/>
        <v>0</v>
      </c>
      <c r="EE18" s="25"/>
      <c r="EF18" s="34">
        <f t="shared" si="98"/>
        <v>0</v>
      </c>
      <c r="EG18" s="34">
        <f t="shared" si="99"/>
        <v>0</v>
      </c>
      <c r="EH18" s="25"/>
      <c r="EI18" s="34">
        <f t="shared" si="100"/>
        <v>0</v>
      </c>
      <c r="EJ18" s="34">
        <f t="shared" si="101"/>
        <v>0</v>
      </c>
      <c r="EK18" s="25"/>
      <c r="EL18" s="34">
        <f t="shared" si="102"/>
        <v>0</v>
      </c>
      <c r="EM18" s="34">
        <f t="shared" si="103"/>
        <v>0</v>
      </c>
      <c r="EN18" s="34">
        <f t="shared" si="104"/>
        <v>0</v>
      </c>
      <c r="EO18" s="34">
        <f t="shared" si="105"/>
        <v>0</v>
      </c>
      <c r="EP18" s="97" t="str">
        <f t="shared" si="106"/>
        <v/>
      </c>
      <c r="EQ18" s="98" t="str">
        <f>IF(AU18="","",VLOOKUP(AU18,'Equipment Master A800b'!$B$6:$J$45,9,FALSE))</f>
        <v/>
      </c>
      <c r="ER18" s="99" t="str">
        <f t="shared" si="107"/>
        <v/>
      </c>
      <c r="ES18" s="104"/>
    </row>
    <row r="19" spans="1:149" s="7" customFormat="1" ht="14.25" customHeight="1" thickBot="1" x14ac:dyDescent="0.4">
      <c r="A19" s="28" t="s">
        <v>99</v>
      </c>
      <c r="B19" s="188" t="s">
        <v>5</v>
      </c>
      <c r="C19" s="246" t="str">
        <f>IF(C18="","",VLOOKUP(C18,'Personnel Master A800a'!$B$5:$D$54,3,FALSE))</f>
        <v/>
      </c>
      <c r="D19" s="246"/>
      <c r="E19" s="189">
        <f t="shared" ref="E19" si="118">C18</f>
        <v>0</v>
      </c>
      <c r="F19" s="189" t="s">
        <v>6</v>
      </c>
      <c r="G19" s="256"/>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162"/>
      <c r="AN19" s="129">
        <f t="shared" si="40"/>
        <v>0</v>
      </c>
      <c r="AO19" s="40"/>
      <c r="AP19" s="186" t="str">
        <f>IF(C18="","",VLOOKUP(C18,'Personnel Master A800a'!$B$5:$X$354,23,FALSE))</f>
        <v/>
      </c>
      <c r="AQ19" s="247" t="str">
        <f t="shared" si="41"/>
        <v/>
      </c>
      <c r="AR19" s="248"/>
      <c r="AS19" s="23"/>
      <c r="AT19" s="85">
        <f t="shared" si="109"/>
        <v>12</v>
      </c>
      <c r="AU19" s="29"/>
      <c r="AV19" s="199" t="str">
        <f>IF(AU19="","",VLOOKUP(AU19,'Equipment Master A800b'!$B$6:$C$45,2,FALSE))</f>
        <v/>
      </c>
      <c r="AW19" s="30"/>
      <c r="AX19" s="32"/>
      <c r="AY19" s="25"/>
      <c r="AZ19" s="34">
        <f t="shared" si="42"/>
        <v>0</v>
      </c>
      <c r="BA19" s="34">
        <f t="shared" si="43"/>
        <v>0</v>
      </c>
      <c r="BB19" s="25"/>
      <c r="BC19" s="34">
        <f t="shared" si="44"/>
        <v>0</v>
      </c>
      <c r="BD19" s="34">
        <f t="shared" si="45"/>
        <v>0</v>
      </c>
      <c r="BE19" s="25"/>
      <c r="BF19" s="34">
        <f t="shared" si="46"/>
        <v>0</v>
      </c>
      <c r="BG19" s="34">
        <f t="shared" si="47"/>
        <v>0</v>
      </c>
      <c r="BH19" s="25"/>
      <c r="BI19" s="34">
        <f t="shared" si="48"/>
        <v>0</v>
      </c>
      <c r="BJ19" s="34">
        <f t="shared" si="49"/>
        <v>0</v>
      </c>
      <c r="BK19" s="25"/>
      <c r="BL19" s="34">
        <f t="shared" si="50"/>
        <v>0</v>
      </c>
      <c r="BM19" s="34">
        <f t="shared" si="51"/>
        <v>0</v>
      </c>
      <c r="BN19" s="25"/>
      <c r="BO19" s="34">
        <f t="shared" si="52"/>
        <v>0</v>
      </c>
      <c r="BP19" s="34">
        <f t="shared" si="53"/>
        <v>0</v>
      </c>
      <c r="BQ19" s="25"/>
      <c r="BR19" s="34">
        <f t="shared" si="54"/>
        <v>0</v>
      </c>
      <c r="BS19" s="34">
        <f t="shared" si="55"/>
        <v>0</v>
      </c>
      <c r="BT19" s="25"/>
      <c r="BU19" s="34">
        <f t="shared" si="56"/>
        <v>0</v>
      </c>
      <c r="BV19" s="34">
        <f t="shared" si="57"/>
        <v>0</v>
      </c>
      <c r="BW19" s="25"/>
      <c r="BX19" s="34">
        <f t="shared" si="58"/>
        <v>0</v>
      </c>
      <c r="BY19" s="34">
        <f t="shared" si="59"/>
        <v>0</v>
      </c>
      <c r="BZ19" s="25"/>
      <c r="CA19" s="34">
        <f t="shared" si="60"/>
        <v>0</v>
      </c>
      <c r="CB19" s="34">
        <f t="shared" si="61"/>
        <v>0</v>
      </c>
      <c r="CC19" s="25"/>
      <c r="CD19" s="34">
        <f t="shared" si="62"/>
        <v>0</v>
      </c>
      <c r="CE19" s="34">
        <f t="shared" si="63"/>
        <v>0</v>
      </c>
      <c r="CF19" s="25"/>
      <c r="CG19" s="34">
        <f t="shared" si="64"/>
        <v>0</v>
      </c>
      <c r="CH19" s="34">
        <f t="shared" si="65"/>
        <v>0</v>
      </c>
      <c r="CI19" s="25"/>
      <c r="CJ19" s="34">
        <f t="shared" si="66"/>
        <v>0</v>
      </c>
      <c r="CK19" s="34">
        <f t="shared" si="67"/>
        <v>0</v>
      </c>
      <c r="CL19" s="25"/>
      <c r="CM19" s="34">
        <f t="shared" si="68"/>
        <v>0</v>
      </c>
      <c r="CN19" s="34">
        <f t="shared" si="69"/>
        <v>0</v>
      </c>
      <c r="CO19" s="25"/>
      <c r="CP19" s="34">
        <f t="shared" si="70"/>
        <v>0</v>
      </c>
      <c r="CQ19" s="34">
        <f t="shared" si="71"/>
        <v>0</v>
      </c>
      <c r="CR19" s="25"/>
      <c r="CS19" s="34">
        <f t="shared" si="72"/>
        <v>0</v>
      </c>
      <c r="CT19" s="34">
        <f t="shared" si="73"/>
        <v>0</v>
      </c>
      <c r="CU19" s="25"/>
      <c r="CV19" s="34">
        <f t="shared" si="74"/>
        <v>0</v>
      </c>
      <c r="CW19" s="34">
        <f t="shared" si="75"/>
        <v>0</v>
      </c>
      <c r="CX19" s="25"/>
      <c r="CY19" s="34">
        <f t="shared" si="76"/>
        <v>0</v>
      </c>
      <c r="CZ19" s="34">
        <f t="shared" si="77"/>
        <v>0</v>
      </c>
      <c r="DA19" s="25"/>
      <c r="DB19" s="34">
        <f t="shared" si="78"/>
        <v>0</v>
      </c>
      <c r="DC19" s="34">
        <f t="shared" si="79"/>
        <v>0</v>
      </c>
      <c r="DD19" s="25"/>
      <c r="DE19" s="34">
        <f t="shared" si="80"/>
        <v>0</v>
      </c>
      <c r="DF19" s="34">
        <f t="shared" si="81"/>
        <v>0</v>
      </c>
      <c r="DG19" s="25"/>
      <c r="DH19" s="34">
        <f t="shared" si="82"/>
        <v>0</v>
      </c>
      <c r="DI19" s="34">
        <f t="shared" si="83"/>
        <v>0</v>
      </c>
      <c r="DJ19" s="25"/>
      <c r="DK19" s="34">
        <f t="shared" si="84"/>
        <v>0</v>
      </c>
      <c r="DL19" s="34">
        <f t="shared" si="85"/>
        <v>0</v>
      </c>
      <c r="DM19" s="25"/>
      <c r="DN19" s="34">
        <f t="shared" si="86"/>
        <v>0</v>
      </c>
      <c r="DO19" s="34">
        <f t="shared" si="87"/>
        <v>0</v>
      </c>
      <c r="DP19" s="25"/>
      <c r="DQ19" s="34">
        <f t="shared" si="88"/>
        <v>0</v>
      </c>
      <c r="DR19" s="34">
        <f t="shared" si="89"/>
        <v>0</v>
      </c>
      <c r="DS19" s="25"/>
      <c r="DT19" s="34">
        <f t="shared" si="90"/>
        <v>0</v>
      </c>
      <c r="DU19" s="34">
        <f t="shared" si="91"/>
        <v>0</v>
      </c>
      <c r="DV19" s="25"/>
      <c r="DW19" s="34">
        <f t="shared" si="92"/>
        <v>0</v>
      </c>
      <c r="DX19" s="34">
        <f t="shared" si="93"/>
        <v>0</v>
      </c>
      <c r="DY19" s="25"/>
      <c r="DZ19" s="34">
        <f t="shared" si="94"/>
        <v>0</v>
      </c>
      <c r="EA19" s="34">
        <f t="shared" si="95"/>
        <v>0</v>
      </c>
      <c r="EB19" s="25"/>
      <c r="EC19" s="34">
        <f t="shared" si="96"/>
        <v>0</v>
      </c>
      <c r="ED19" s="34">
        <f t="shared" si="97"/>
        <v>0</v>
      </c>
      <c r="EE19" s="25"/>
      <c r="EF19" s="34">
        <f t="shared" si="98"/>
        <v>0</v>
      </c>
      <c r="EG19" s="34">
        <f t="shared" si="99"/>
        <v>0</v>
      </c>
      <c r="EH19" s="25"/>
      <c r="EI19" s="34">
        <f t="shared" si="100"/>
        <v>0</v>
      </c>
      <c r="EJ19" s="34">
        <f t="shared" si="101"/>
        <v>0</v>
      </c>
      <c r="EK19" s="25"/>
      <c r="EL19" s="34">
        <f t="shared" si="102"/>
        <v>0</v>
      </c>
      <c r="EM19" s="34">
        <f t="shared" si="103"/>
        <v>0</v>
      </c>
      <c r="EN19" s="34">
        <f t="shared" si="104"/>
        <v>0</v>
      </c>
      <c r="EO19" s="34">
        <f t="shared" si="105"/>
        <v>0</v>
      </c>
      <c r="EP19" s="97" t="str">
        <f t="shared" si="106"/>
        <v/>
      </c>
      <c r="EQ19" s="98" t="str">
        <f>IF(AU19="","",VLOOKUP(AU19,'Equipment Master A800b'!$B$6:$J$45,9,FALSE))</f>
        <v/>
      </c>
      <c r="ER19" s="99" t="str">
        <f t="shared" si="107"/>
        <v/>
      </c>
      <c r="ES19" s="104"/>
    </row>
    <row r="20" spans="1:149" s="7" customFormat="1" ht="14.25" customHeight="1" x14ac:dyDescent="0.35">
      <c r="A20" s="26" t="s">
        <v>62</v>
      </c>
      <c r="B20" s="27" t="s">
        <v>1</v>
      </c>
      <c r="C20" s="249"/>
      <c r="D20" s="250"/>
      <c r="E20" s="37">
        <f t="shared" ref="E20" si="119">C20</f>
        <v>0</v>
      </c>
      <c r="F20" s="14" t="s">
        <v>2</v>
      </c>
      <c r="G20" s="255"/>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128">
        <f t="shared" si="40"/>
        <v>0</v>
      </c>
      <c r="AO20" s="15"/>
      <c r="AP20" s="185" t="str">
        <f>IF(C20="","",VLOOKUP(C20,'Personnel Master A800a'!$B$5:$W$354,22,FALSE))</f>
        <v/>
      </c>
      <c r="AQ20" s="251" t="str">
        <f t="shared" si="41"/>
        <v/>
      </c>
      <c r="AR20" s="252"/>
      <c r="AS20" s="23"/>
      <c r="AT20" s="85">
        <f t="shared" si="109"/>
        <v>13</v>
      </c>
      <c r="AU20" s="29"/>
      <c r="AV20" s="199" t="str">
        <f>IF(AU20="","",VLOOKUP(AU20,'Equipment Master A800b'!$B$6:$C$45,2,FALSE))</f>
        <v/>
      </c>
      <c r="AW20" s="30"/>
      <c r="AX20" s="32"/>
      <c r="AY20" s="25"/>
      <c r="AZ20" s="34">
        <f t="shared" si="42"/>
        <v>0</v>
      </c>
      <c r="BA20" s="34">
        <f t="shared" si="43"/>
        <v>0</v>
      </c>
      <c r="BB20" s="25"/>
      <c r="BC20" s="34">
        <f t="shared" si="44"/>
        <v>0</v>
      </c>
      <c r="BD20" s="34">
        <f t="shared" si="45"/>
        <v>0</v>
      </c>
      <c r="BE20" s="25"/>
      <c r="BF20" s="34">
        <f t="shared" si="46"/>
        <v>0</v>
      </c>
      <c r="BG20" s="34">
        <f t="shared" si="47"/>
        <v>0</v>
      </c>
      <c r="BH20" s="25"/>
      <c r="BI20" s="34">
        <f t="shared" si="48"/>
        <v>0</v>
      </c>
      <c r="BJ20" s="34">
        <f t="shared" si="49"/>
        <v>0</v>
      </c>
      <c r="BK20" s="25"/>
      <c r="BL20" s="34">
        <f t="shared" si="50"/>
        <v>0</v>
      </c>
      <c r="BM20" s="34">
        <f t="shared" si="51"/>
        <v>0</v>
      </c>
      <c r="BN20" s="25"/>
      <c r="BO20" s="34">
        <f t="shared" si="52"/>
        <v>0</v>
      </c>
      <c r="BP20" s="34">
        <f t="shared" si="53"/>
        <v>0</v>
      </c>
      <c r="BQ20" s="25"/>
      <c r="BR20" s="34">
        <f t="shared" si="54"/>
        <v>0</v>
      </c>
      <c r="BS20" s="34">
        <f t="shared" si="55"/>
        <v>0</v>
      </c>
      <c r="BT20" s="25"/>
      <c r="BU20" s="34">
        <f t="shared" si="56"/>
        <v>0</v>
      </c>
      <c r="BV20" s="34">
        <f t="shared" si="57"/>
        <v>0</v>
      </c>
      <c r="BW20" s="25"/>
      <c r="BX20" s="34">
        <f t="shared" si="58"/>
        <v>0</v>
      </c>
      <c r="BY20" s="34">
        <f t="shared" si="59"/>
        <v>0</v>
      </c>
      <c r="BZ20" s="25"/>
      <c r="CA20" s="34">
        <f t="shared" si="60"/>
        <v>0</v>
      </c>
      <c r="CB20" s="34">
        <f t="shared" si="61"/>
        <v>0</v>
      </c>
      <c r="CC20" s="25"/>
      <c r="CD20" s="34">
        <f t="shared" si="62"/>
        <v>0</v>
      </c>
      <c r="CE20" s="34">
        <f t="shared" si="63"/>
        <v>0</v>
      </c>
      <c r="CF20" s="25"/>
      <c r="CG20" s="34">
        <f t="shared" si="64"/>
        <v>0</v>
      </c>
      <c r="CH20" s="34">
        <f t="shared" si="65"/>
        <v>0</v>
      </c>
      <c r="CI20" s="25"/>
      <c r="CJ20" s="34">
        <f t="shared" si="66"/>
        <v>0</v>
      </c>
      <c r="CK20" s="34">
        <f t="shared" si="67"/>
        <v>0</v>
      </c>
      <c r="CL20" s="25"/>
      <c r="CM20" s="34">
        <f t="shared" si="68"/>
        <v>0</v>
      </c>
      <c r="CN20" s="34">
        <f t="shared" si="69"/>
        <v>0</v>
      </c>
      <c r="CO20" s="25"/>
      <c r="CP20" s="34">
        <f t="shared" si="70"/>
        <v>0</v>
      </c>
      <c r="CQ20" s="34">
        <f t="shared" si="71"/>
        <v>0</v>
      </c>
      <c r="CR20" s="25"/>
      <c r="CS20" s="34">
        <f t="shared" si="72"/>
        <v>0</v>
      </c>
      <c r="CT20" s="34">
        <f t="shared" si="73"/>
        <v>0</v>
      </c>
      <c r="CU20" s="25"/>
      <c r="CV20" s="34">
        <f t="shared" si="74"/>
        <v>0</v>
      </c>
      <c r="CW20" s="34">
        <f t="shared" si="75"/>
        <v>0</v>
      </c>
      <c r="CX20" s="25"/>
      <c r="CY20" s="34">
        <f t="shared" si="76"/>
        <v>0</v>
      </c>
      <c r="CZ20" s="34">
        <f t="shared" si="77"/>
        <v>0</v>
      </c>
      <c r="DA20" s="25"/>
      <c r="DB20" s="34">
        <f t="shared" si="78"/>
        <v>0</v>
      </c>
      <c r="DC20" s="34">
        <f t="shared" si="79"/>
        <v>0</v>
      </c>
      <c r="DD20" s="25"/>
      <c r="DE20" s="34">
        <f t="shared" si="80"/>
        <v>0</v>
      </c>
      <c r="DF20" s="34">
        <f t="shared" si="81"/>
        <v>0</v>
      </c>
      <c r="DG20" s="25"/>
      <c r="DH20" s="34">
        <f t="shared" si="82"/>
        <v>0</v>
      </c>
      <c r="DI20" s="34">
        <f t="shared" si="83"/>
        <v>0</v>
      </c>
      <c r="DJ20" s="25"/>
      <c r="DK20" s="34">
        <f t="shared" si="84"/>
        <v>0</v>
      </c>
      <c r="DL20" s="34">
        <f t="shared" si="85"/>
        <v>0</v>
      </c>
      <c r="DM20" s="25"/>
      <c r="DN20" s="34">
        <f t="shared" si="86"/>
        <v>0</v>
      </c>
      <c r="DO20" s="34">
        <f t="shared" si="87"/>
        <v>0</v>
      </c>
      <c r="DP20" s="25"/>
      <c r="DQ20" s="34">
        <f t="shared" si="88"/>
        <v>0</v>
      </c>
      <c r="DR20" s="34">
        <f t="shared" si="89"/>
        <v>0</v>
      </c>
      <c r="DS20" s="25"/>
      <c r="DT20" s="34">
        <f t="shared" si="90"/>
        <v>0</v>
      </c>
      <c r="DU20" s="34">
        <f t="shared" si="91"/>
        <v>0</v>
      </c>
      <c r="DV20" s="25"/>
      <c r="DW20" s="34">
        <f t="shared" si="92"/>
        <v>0</v>
      </c>
      <c r="DX20" s="34">
        <f t="shared" si="93"/>
        <v>0</v>
      </c>
      <c r="DY20" s="25"/>
      <c r="DZ20" s="34">
        <f t="shared" si="94"/>
        <v>0</v>
      </c>
      <c r="EA20" s="34">
        <f t="shared" si="95"/>
        <v>0</v>
      </c>
      <c r="EB20" s="25"/>
      <c r="EC20" s="34">
        <f t="shared" si="96"/>
        <v>0</v>
      </c>
      <c r="ED20" s="34">
        <f t="shared" si="97"/>
        <v>0</v>
      </c>
      <c r="EE20" s="25"/>
      <c r="EF20" s="34">
        <f t="shared" si="98"/>
        <v>0</v>
      </c>
      <c r="EG20" s="34">
        <f t="shared" si="99"/>
        <v>0</v>
      </c>
      <c r="EH20" s="25"/>
      <c r="EI20" s="34">
        <f t="shared" si="100"/>
        <v>0</v>
      </c>
      <c r="EJ20" s="34">
        <f t="shared" si="101"/>
        <v>0</v>
      </c>
      <c r="EK20" s="25"/>
      <c r="EL20" s="34">
        <f t="shared" si="102"/>
        <v>0</v>
      </c>
      <c r="EM20" s="34">
        <f t="shared" si="103"/>
        <v>0</v>
      </c>
      <c r="EN20" s="34">
        <f t="shared" si="104"/>
        <v>0</v>
      </c>
      <c r="EO20" s="34">
        <f t="shared" si="105"/>
        <v>0</v>
      </c>
      <c r="EP20" s="97" t="str">
        <f t="shared" si="106"/>
        <v/>
      </c>
      <c r="EQ20" s="98" t="str">
        <f>IF(AU20="","",VLOOKUP(AU20,'Equipment Master A800b'!$B$6:$J$45,9,FALSE))</f>
        <v/>
      </c>
      <c r="ER20" s="99" t="str">
        <f t="shared" si="107"/>
        <v/>
      </c>
      <c r="ES20" s="104"/>
    </row>
    <row r="21" spans="1:149" s="7" customFormat="1" ht="14.25" customHeight="1" thickBot="1" x14ac:dyDescent="0.4">
      <c r="A21" s="28" t="s">
        <v>98</v>
      </c>
      <c r="B21" s="188" t="s">
        <v>5</v>
      </c>
      <c r="C21" s="246" t="str">
        <f>IF(C20="","",VLOOKUP(C20,'Personnel Master A800a'!$B$5:$D$54,3,FALSE))</f>
        <v/>
      </c>
      <c r="D21" s="246"/>
      <c r="E21" s="189">
        <f t="shared" ref="E21" si="120">C20</f>
        <v>0</v>
      </c>
      <c r="F21" s="189" t="s">
        <v>6</v>
      </c>
      <c r="G21" s="256"/>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162"/>
      <c r="AN21" s="129">
        <f t="shared" si="40"/>
        <v>0</v>
      </c>
      <c r="AO21" s="40"/>
      <c r="AP21" s="186" t="str">
        <f>IF(C20="","",VLOOKUP(C20,'Personnel Master A800a'!$B$5:$X$354,23,FALSE))</f>
        <v/>
      </c>
      <c r="AQ21" s="247" t="str">
        <f t="shared" si="41"/>
        <v/>
      </c>
      <c r="AR21" s="248"/>
      <c r="AS21" s="23"/>
      <c r="AT21" s="85">
        <f t="shared" si="109"/>
        <v>14</v>
      </c>
      <c r="AU21" s="29"/>
      <c r="AV21" s="199" t="str">
        <f>IF(AU21="","",VLOOKUP(AU21,'Equipment Master A800b'!$B$6:$C$45,2,FALSE))</f>
        <v/>
      </c>
      <c r="AW21" s="30"/>
      <c r="AX21" s="32"/>
      <c r="AY21" s="25"/>
      <c r="AZ21" s="34">
        <f t="shared" si="42"/>
        <v>0</v>
      </c>
      <c r="BA21" s="34">
        <f t="shared" si="43"/>
        <v>0</v>
      </c>
      <c r="BB21" s="25"/>
      <c r="BC21" s="34">
        <f t="shared" si="44"/>
        <v>0</v>
      </c>
      <c r="BD21" s="34">
        <f t="shared" si="45"/>
        <v>0</v>
      </c>
      <c r="BE21" s="25"/>
      <c r="BF21" s="34">
        <f t="shared" si="46"/>
        <v>0</v>
      </c>
      <c r="BG21" s="34">
        <f t="shared" si="47"/>
        <v>0</v>
      </c>
      <c r="BH21" s="25"/>
      <c r="BI21" s="34">
        <f t="shared" si="48"/>
        <v>0</v>
      </c>
      <c r="BJ21" s="34">
        <f t="shared" si="49"/>
        <v>0</v>
      </c>
      <c r="BK21" s="25"/>
      <c r="BL21" s="34">
        <f t="shared" si="50"/>
        <v>0</v>
      </c>
      <c r="BM21" s="34">
        <f t="shared" si="51"/>
        <v>0</v>
      </c>
      <c r="BN21" s="25"/>
      <c r="BO21" s="34">
        <f t="shared" si="52"/>
        <v>0</v>
      </c>
      <c r="BP21" s="34">
        <f t="shared" si="53"/>
        <v>0</v>
      </c>
      <c r="BQ21" s="25"/>
      <c r="BR21" s="34">
        <f t="shared" si="54"/>
        <v>0</v>
      </c>
      <c r="BS21" s="34">
        <f t="shared" si="55"/>
        <v>0</v>
      </c>
      <c r="BT21" s="25"/>
      <c r="BU21" s="34">
        <f t="shared" si="56"/>
        <v>0</v>
      </c>
      <c r="BV21" s="34">
        <f t="shared" si="57"/>
        <v>0</v>
      </c>
      <c r="BW21" s="25"/>
      <c r="BX21" s="34">
        <f t="shared" si="58"/>
        <v>0</v>
      </c>
      <c r="BY21" s="34">
        <f t="shared" si="59"/>
        <v>0</v>
      </c>
      <c r="BZ21" s="25"/>
      <c r="CA21" s="34">
        <f t="shared" si="60"/>
        <v>0</v>
      </c>
      <c r="CB21" s="34">
        <f t="shared" si="61"/>
        <v>0</v>
      </c>
      <c r="CC21" s="25"/>
      <c r="CD21" s="34">
        <f t="shared" si="62"/>
        <v>0</v>
      </c>
      <c r="CE21" s="34">
        <f t="shared" si="63"/>
        <v>0</v>
      </c>
      <c r="CF21" s="25"/>
      <c r="CG21" s="34">
        <f t="shared" si="64"/>
        <v>0</v>
      </c>
      <c r="CH21" s="34">
        <f t="shared" si="65"/>
        <v>0</v>
      </c>
      <c r="CI21" s="25"/>
      <c r="CJ21" s="34">
        <f t="shared" si="66"/>
        <v>0</v>
      </c>
      <c r="CK21" s="34">
        <f t="shared" si="67"/>
        <v>0</v>
      </c>
      <c r="CL21" s="25"/>
      <c r="CM21" s="34">
        <f t="shared" si="68"/>
        <v>0</v>
      </c>
      <c r="CN21" s="34">
        <f t="shared" si="69"/>
        <v>0</v>
      </c>
      <c r="CO21" s="25"/>
      <c r="CP21" s="34">
        <f t="shared" si="70"/>
        <v>0</v>
      </c>
      <c r="CQ21" s="34">
        <f t="shared" si="71"/>
        <v>0</v>
      </c>
      <c r="CR21" s="25"/>
      <c r="CS21" s="34">
        <f t="shared" si="72"/>
        <v>0</v>
      </c>
      <c r="CT21" s="34">
        <f t="shared" si="73"/>
        <v>0</v>
      </c>
      <c r="CU21" s="25"/>
      <c r="CV21" s="34">
        <f t="shared" si="74"/>
        <v>0</v>
      </c>
      <c r="CW21" s="34">
        <f t="shared" si="75"/>
        <v>0</v>
      </c>
      <c r="CX21" s="25"/>
      <c r="CY21" s="34">
        <f t="shared" si="76"/>
        <v>0</v>
      </c>
      <c r="CZ21" s="34">
        <f t="shared" si="77"/>
        <v>0</v>
      </c>
      <c r="DA21" s="25"/>
      <c r="DB21" s="34">
        <f t="shared" si="78"/>
        <v>0</v>
      </c>
      <c r="DC21" s="34">
        <f t="shared" si="79"/>
        <v>0</v>
      </c>
      <c r="DD21" s="25"/>
      <c r="DE21" s="34">
        <f t="shared" si="80"/>
        <v>0</v>
      </c>
      <c r="DF21" s="34">
        <f t="shared" si="81"/>
        <v>0</v>
      </c>
      <c r="DG21" s="25"/>
      <c r="DH21" s="34">
        <f t="shared" si="82"/>
        <v>0</v>
      </c>
      <c r="DI21" s="34">
        <f t="shared" si="83"/>
        <v>0</v>
      </c>
      <c r="DJ21" s="25"/>
      <c r="DK21" s="34">
        <f t="shared" si="84"/>
        <v>0</v>
      </c>
      <c r="DL21" s="34">
        <f t="shared" si="85"/>
        <v>0</v>
      </c>
      <c r="DM21" s="25"/>
      <c r="DN21" s="34">
        <f t="shared" si="86"/>
        <v>0</v>
      </c>
      <c r="DO21" s="34">
        <f t="shared" si="87"/>
        <v>0</v>
      </c>
      <c r="DP21" s="25"/>
      <c r="DQ21" s="34">
        <f t="shared" si="88"/>
        <v>0</v>
      </c>
      <c r="DR21" s="34">
        <f t="shared" si="89"/>
        <v>0</v>
      </c>
      <c r="DS21" s="25"/>
      <c r="DT21" s="34">
        <f t="shared" si="90"/>
        <v>0</v>
      </c>
      <c r="DU21" s="34">
        <f t="shared" si="91"/>
        <v>0</v>
      </c>
      <c r="DV21" s="25"/>
      <c r="DW21" s="34">
        <f t="shared" si="92"/>
        <v>0</v>
      </c>
      <c r="DX21" s="34">
        <f t="shared" si="93"/>
        <v>0</v>
      </c>
      <c r="DY21" s="25"/>
      <c r="DZ21" s="34">
        <f t="shared" si="94"/>
        <v>0</v>
      </c>
      <c r="EA21" s="34">
        <f t="shared" si="95"/>
        <v>0</v>
      </c>
      <c r="EB21" s="25"/>
      <c r="EC21" s="34">
        <f t="shared" si="96"/>
        <v>0</v>
      </c>
      <c r="ED21" s="34">
        <f t="shared" si="97"/>
        <v>0</v>
      </c>
      <c r="EE21" s="25"/>
      <c r="EF21" s="34">
        <f t="shared" si="98"/>
        <v>0</v>
      </c>
      <c r="EG21" s="34">
        <f t="shared" si="99"/>
        <v>0</v>
      </c>
      <c r="EH21" s="25"/>
      <c r="EI21" s="34">
        <f t="shared" si="100"/>
        <v>0</v>
      </c>
      <c r="EJ21" s="34">
        <f t="shared" si="101"/>
        <v>0</v>
      </c>
      <c r="EK21" s="25"/>
      <c r="EL21" s="34">
        <f t="shared" si="102"/>
        <v>0</v>
      </c>
      <c r="EM21" s="34">
        <f t="shared" si="103"/>
        <v>0</v>
      </c>
      <c r="EN21" s="34">
        <f t="shared" si="104"/>
        <v>0</v>
      </c>
      <c r="EO21" s="34">
        <f t="shared" si="105"/>
        <v>0</v>
      </c>
      <c r="EP21" s="97" t="str">
        <f t="shared" si="106"/>
        <v/>
      </c>
      <c r="EQ21" s="98" t="str">
        <f>IF(AU21="","",VLOOKUP(AU21,'Equipment Master A800b'!$B$6:$J$45,9,FALSE))</f>
        <v/>
      </c>
      <c r="ER21" s="99" t="str">
        <f t="shared" si="107"/>
        <v/>
      </c>
      <c r="ES21" s="104"/>
    </row>
    <row r="22" spans="1:149" s="7" customFormat="1" ht="14.25" customHeight="1" x14ac:dyDescent="0.35">
      <c r="A22" s="26" t="s">
        <v>63</v>
      </c>
      <c r="B22" s="27" t="s">
        <v>1</v>
      </c>
      <c r="C22" s="249"/>
      <c r="D22" s="250"/>
      <c r="E22" s="37">
        <f t="shared" ref="E22" si="121">C22</f>
        <v>0</v>
      </c>
      <c r="F22" s="14" t="s">
        <v>2</v>
      </c>
      <c r="G22" s="255"/>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128">
        <f t="shared" si="40"/>
        <v>0</v>
      </c>
      <c r="AO22" s="15"/>
      <c r="AP22" s="185" t="str">
        <f>IF(C22="","",VLOOKUP(C22,'Personnel Master A800a'!$B$5:$W$354,22,FALSE))</f>
        <v/>
      </c>
      <c r="AQ22" s="251" t="str">
        <f t="shared" si="41"/>
        <v/>
      </c>
      <c r="AR22" s="252"/>
      <c r="AS22" s="23"/>
      <c r="AT22" s="85">
        <f t="shared" si="109"/>
        <v>15</v>
      </c>
      <c r="AU22" s="29"/>
      <c r="AV22" s="199" t="str">
        <f>IF(AU22="","",VLOOKUP(AU22,'Equipment Master A800b'!$B$6:$C$45,2,FALSE))</f>
        <v/>
      </c>
      <c r="AW22" s="30"/>
      <c r="AX22" s="32"/>
      <c r="AY22" s="25"/>
      <c r="AZ22" s="34">
        <f t="shared" si="42"/>
        <v>0</v>
      </c>
      <c r="BA22" s="34">
        <f t="shared" si="43"/>
        <v>0</v>
      </c>
      <c r="BB22" s="25"/>
      <c r="BC22" s="34">
        <f t="shared" si="44"/>
        <v>0</v>
      </c>
      <c r="BD22" s="34">
        <f t="shared" si="45"/>
        <v>0</v>
      </c>
      <c r="BE22" s="25"/>
      <c r="BF22" s="34">
        <f t="shared" si="46"/>
        <v>0</v>
      </c>
      <c r="BG22" s="34">
        <f t="shared" si="47"/>
        <v>0</v>
      </c>
      <c r="BH22" s="25"/>
      <c r="BI22" s="34">
        <f t="shared" si="48"/>
        <v>0</v>
      </c>
      <c r="BJ22" s="34">
        <f t="shared" si="49"/>
        <v>0</v>
      </c>
      <c r="BK22" s="25"/>
      <c r="BL22" s="34">
        <f t="shared" si="50"/>
        <v>0</v>
      </c>
      <c r="BM22" s="34">
        <f t="shared" si="51"/>
        <v>0</v>
      </c>
      <c r="BN22" s="25"/>
      <c r="BO22" s="34">
        <f t="shared" si="52"/>
        <v>0</v>
      </c>
      <c r="BP22" s="34">
        <f t="shared" si="53"/>
        <v>0</v>
      </c>
      <c r="BQ22" s="25"/>
      <c r="BR22" s="34">
        <f t="shared" si="54"/>
        <v>0</v>
      </c>
      <c r="BS22" s="34">
        <f t="shared" si="55"/>
        <v>0</v>
      </c>
      <c r="BT22" s="25"/>
      <c r="BU22" s="34">
        <f t="shared" si="56"/>
        <v>0</v>
      </c>
      <c r="BV22" s="34">
        <f t="shared" si="57"/>
        <v>0</v>
      </c>
      <c r="BW22" s="25"/>
      <c r="BX22" s="34">
        <f t="shared" si="58"/>
        <v>0</v>
      </c>
      <c r="BY22" s="34">
        <f t="shared" si="59"/>
        <v>0</v>
      </c>
      <c r="BZ22" s="25"/>
      <c r="CA22" s="34">
        <f t="shared" si="60"/>
        <v>0</v>
      </c>
      <c r="CB22" s="34">
        <f t="shared" si="61"/>
        <v>0</v>
      </c>
      <c r="CC22" s="25"/>
      <c r="CD22" s="34">
        <f t="shared" si="62"/>
        <v>0</v>
      </c>
      <c r="CE22" s="34">
        <f t="shared" si="63"/>
        <v>0</v>
      </c>
      <c r="CF22" s="25"/>
      <c r="CG22" s="34">
        <f t="shared" si="64"/>
        <v>0</v>
      </c>
      <c r="CH22" s="34">
        <f t="shared" si="65"/>
        <v>0</v>
      </c>
      <c r="CI22" s="25"/>
      <c r="CJ22" s="34">
        <f t="shared" si="66"/>
        <v>0</v>
      </c>
      <c r="CK22" s="34">
        <f t="shared" si="67"/>
        <v>0</v>
      </c>
      <c r="CL22" s="25"/>
      <c r="CM22" s="34">
        <f t="shared" si="68"/>
        <v>0</v>
      </c>
      <c r="CN22" s="34">
        <f t="shared" si="69"/>
        <v>0</v>
      </c>
      <c r="CO22" s="25"/>
      <c r="CP22" s="34">
        <f t="shared" si="70"/>
        <v>0</v>
      </c>
      <c r="CQ22" s="34">
        <f t="shared" si="71"/>
        <v>0</v>
      </c>
      <c r="CR22" s="25"/>
      <c r="CS22" s="34">
        <f t="shared" si="72"/>
        <v>0</v>
      </c>
      <c r="CT22" s="34">
        <f t="shared" si="73"/>
        <v>0</v>
      </c>
      <c r="CU22" s="25"/>
      <c r="CV22" s="34">
        <f t="shared" si="74"/>
        <v>0</v>
      </c>
      <c r="CW22" s="34">
        <f t="shared" si="75"/>
        <v>0</v>
      </c>
      <c r="CX22" s="25"/>
      <c r="CY22" s="34">
        <f t="shared" si="76"/>
        <v>0</v>
      </c>
      <c r="CZ22" s="34">
        <f t="shared" si="77"/>
        <v>0</v>
      </c>
      <c r="DA22" s="25"/>
      <c r="DB22" s="34">
        <f t="shared" si="78"/>
        <v>0</v>
      </c>
      <c r="DC22" s="34">
        <f t="shared" si="79"/>
        <v>0</v>
      </c>
      <c r="DD22" s="25"/>
      <c r="DE22" s="34">
        <f t="shared" si="80"/>
        <v>0</v>
      </c>
      <c r="DF22" s="34">
        <f t="shared" si="81"/>
        <v>0</v>
      </c>
      <c r="DG22" s="25"/>
      <c r="DH22" s="34">
        <f t="shared" si="82"/>
        <v>0</v>
      </c>
      <c r="DI22" s="34">
        <f t="shared" si="83"/>
        <v>0</v>
      </c>
      <c r="DJ22" s="25"/>
      <c r="DK22" s="34">
        <f t="shared" si="84"/>
        <v>0</v>
      </c>
      <c r="DL22" s="34">
        <f t="shared" si="85"/>
        <v>0</v>
      </c>
      <c r="DM22" s="25"/>
      <c r="DN22" s="34">
        <f t="shared" si="86"/>
        <v>0</v>
      </c>
      <c r="DO22" s="34">
        <f t="shared" si="87"/>
        <v>0</v>
      </c>
      <c r="DP22" s="25"/>
      <c r="DQ22" s="34">
        <f t="shared" si="88"/>
        <v>0</v>
      </c>
      <c r="DR22" s="34">
        <f t="shared" si="89"/>
        <v>0</v>
      </c>
      <c r="DS22" s="25"/>
      <c r="DT22" s="34">
        <f t="shared" si="90"/>
        <v>0</v>
      </c>
      <c r="DU22" s="34">
        <f t="shared" si="91"/>
        <v>0</v>
      </c>
      <c r="DV22" s="25"/>
      <c r="DW22" s="34">
        <f t="shared" si="92"/>
        <v>0</v>
      </c>
      <c r="DX22" s="34">
        <f t="shared" si="93"/>
        <v>0</v>
      </c>
      <c r="DY22" s="25"/>
      <c r="DZ22" s="34">
        <f t="shared" si="94"/>
        <v>0</v>
      </c>
      <c r="EA22" s="34">
        <f t="shared" si="95"/>
        <v>0</v>
      </c>
      <c r="EB22" s="25"/>
      <c r="EC22" s="34">
        <f t="shared" si="96"/>
        <v>0</v>
      </c>
      <c r="ED22" s="34">
        <f t="shared" si="97"/>
        <v>0</v>
      </c>
      <c r="EE22" s="25"/>
      <c r="EF22" s="34">
        <f t="shared" si="98"/>
        <v>0</v>
      </c>
      <c r="EG22" s="34">
        <f t="shared" si="99"/>
        <v>0</v>
      </c>
      <c r="EH22" s="25"/>
      <c r="EI22" s="34">
        <f t="shared" si="100"/>
        <v>0</v>
      </c>
      <c r="EJ22" s="34">
        <f t="shared" si="101"/>
        <v>0</v>
      </c>
      <c r="EK22" s="25"/>
      <c r="EL22" s="34">
        <f t="shared" si="102"/>
        <v>0</v>
      </c>
      <c r="EM22" s="34">
        <f t="shared" si="103"/>
        <v>0</v>
      </c>
      <c r="EN22" s="34">
        <f t="shared" si="104"/>
        <v>0</v>
      </c>
      <c r="EO22" s="34">
        <f t="shared" si="105"/>
        <v>0</v>
      </c>
      <c r="EP22" s="97" t="str">
        <f t="shared" si="106"/>
        <v/>
      </c>
      <c r="EQ22" s="98" t="str">
        <f>IF(AU22="","",VLOOKUP(AU22,'Equipment Master A800b'!$B$6:$J$45,9,FALSE))</f>
        <v/>
      </c>
      <c r="ER22" s="99" t="str">
        <f t="shared" si="107"/>
        <v/>
      </c>
      <c r="ES22" s="104"/>
    </row>
    <row r="23" spans="1:149" s="7" customFormat="1" ht="14.25" customHeight="1" thickBot="1" x14ac:dyDescent="0.4">
      <c r="A23" s="28" t="s">
        <v>97</v>
      </c>
      <c r="B23" s="188" t="s">
        <v>5</v>
      </c>
      <c r="C23" s="246" t="str">
        <f>IF(C22="","",VLOOKUP(C22,'Personnel Master A800a'!$B$5:$D$54,3,FALSE))</f>
        <v/>
      </c>
      <c r="D23" s="246"/>
      <c r="E23" s="189">
        <f t="shared" ref="E23" si="122">C22</f>
        <v>0</v>
      </c>
      <c r="F23" s="189" t="s">
        <v>6</v>
      </c>
      <c r="G23" s="256"/>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162"/>
      <c r="AN23" s="129">
        <f t="shared" si="40"/>
        <v>0</v>
      </c>
      <c r="AO23" s="40"/>
      <c r="AP23" s="186" t="str">
        <f>IF(C22="","",VLOOKUP(C22,'Personnel Master A800a'!$B$5:$X$354,23,FALSE))</f>
        <v/>
      </c>
      <c r="AQ23" s="247" t="str">
        <f t="shared" si="41"/>
        <v/>
      </c>
      <c r="AR23" s="248"/>
      <c r="AS23" s="23"/>
      <c r="AT23" s="85">
        <f t="shared" si="109"/>
        <v>16</v>
      </c>
      <c r="AU23" s="29"/>
      <c r="AV23" s="199" t="str">
        <f>IF(AU23="","",VLOOKUP(AU23,'Equipment Master A800b'!$B$6:$C$45,2,FALSE))</f>
        <v/>
      </c>
      <c r="AW23" s="30"/>
      <c r="AX23" s="32"/>
      <c r="AY23" s="25"/>
      <c r="AZ23" s="34">
        <f t="shared" si="42"/>
        <v>0</v>
      </c>
      <c r="BA23" s="34">
        <f t="shared" si="43"/>
        <v>0</v>
      </c>
      <c r="BB23" s="25"/>
      <c r="BC23" s="34">
        <f t="shared" si="44"/>
        <v>0</v>
      </c>
      <c r="BD23" s="34">
        <f t="shared" si="45"/>
        <v>0</v>
      </c>
      <c r="BE23" s="25"/>
      <c r="BF23" s="34">
        <f t="shared" si="46"/>
        <v>0</v>
      </c>
      <c r="BG23" s="34">
        <f t="shared" si="47"/>
        <v>0</v>
      </c>
      <c r="BH23" s="25"/>
      <c r="BI23" s="34">
        <f t="shared" si="48"/>
        <v>0</v>
      </c>
      <c r="BJ23" s="34">
        <f t="shared" si="49"/>
        <v>0</v>
      </c>
      <c r="BK23" s="25"/>
      <c r="BL23" s="34">
        <f t="shared" si="50"/>
        <v>0</v>
      </c>
      <c r="BM23" s="34">
        <f t="shared" si="51"/>
        <v>0</v>
      </c>
      <c r="BN23" s="25"/>
      <c r="BO23" s="34">
        <f t="shared" si="52"/>
        <v>0</v>
      </c>
      <c r="BP23" s="34">
        <f t="shared" si="53"/>
        <v>0</v>
      </c>
      <c r="BQ23" s="25"/>
      <c r="BR23" s="34">
        <f t="shared" si="54"/>
        <v>0</v>
      </c>
      <c r="BS23" s="34">
        <f t="shared" si="55"/>
        <v>0</v>
      </c>
      <c r="BT23" s="25"/>
      <c r="BU23" s="34">
        <f t="shared" si="56"/>
        <v>0</v>
      </c>
      <c r="BV23" s="34">
        <f t="shared" si="57"/>
        <v>0</v>
      </c>
      <c r="BW23" s="25"/>
      <c r="BX23" s="34">
        <f t="shared" si="58"/>
        <v>0</v>
      </c>
      <c r="BY23" s="34">
        <f t="shared" si="59"/>
        <v>0</v>
      </c>
      <c r="BZ23" s="25"/>
      <c r="CA23" s="34">
        <f t="shared" si="60"/>
        <v>0</v>
      </c>
      <c r="CB23" s="34">
        <f t="shared" si="61"/>
        <v>0</v>
      </c>
      <c r="CC23" s="25"/>
      <c r="CD23" s="34">
        <f t="shared" si="62"/>
        <v>0</v>
      </c>
      <c r="CE23" s="34">
        <f t="shared" si="63"/>
        <v>0</v>
      </c>
      <c r="CF23" s="25"/>
      <c r="CG23" s="34">
        <f t="shared" si="64"/>
        <v>0</v>
      </c>
      <c r="CH23" s="34">
        <f t="shared" si="65"/>
        <v>0</v>
      </c>
      <c r="CI23" s="25"/>
      <c r="CJ23" s="34">
        <f t="shared" si="66"/>
        <v>0</v>
      </c>
      <c r="CK23" s="34">
        <f t="shared" si="67"/>
        <v>0</v>
      </c>
      <c r="CL23" s="25"/>
      <c r="CM23" s="34">
        <f t="shared" si="68"/>
        <v>0</v>
      </c>
      <c r="CN23" s="34">
        <f t="shared" si="69"/>
        <v>0</v>
      </c>
      <c r="CO23" s="25"/>
      <c r="CP23" s="34">
        <f t="shared" si="70"/>
        <v>0</v>
      </c>
      <c r="CQ23" s="34">
        <f t="shared" si="71"/>
        <v>0</v>
      </c>
      <c r="CR23" s="25"/>
      <c r="CS23" s="34">
        <f t="shared" si="72"/>
        <v>0</v>
      </c>
      <c r="CT23" s="34">
        <f t="shared" si="73"/>
        <v>0</v>
      </c>
      <c r="CU23" s="25"/>
      <c r="CV23" s="34">
        <f t="shared" si="74"/>
        <v>0</v>
      </c>
      <c r="CW23" s="34">
        <f t="shared" si="75"/>
        <v>0</v>
      </c>
      <c r="CX23" s="25"/>
      <c r="CY23" s="34">
        <f t="shared" si="76"/>
        <v>0</v>
      </c>
      <c r="CZ23" s="34">
        <f t="shared" si="77"/>
        <v>0</v>
      </c>
      <c r="DA23" s="25"/>
      <c r="DB23" s="34">
        <f t="shared" si="78"/>
        <v>0</v>
      </c>
      <c r="DC23" s="34">
        <f t="shared" si="79"/>
        <v>0</v>
      </c>
      <c r="DD23" s="25"/>
      <c r="DE23" s="34">
        <f t="shared" si="80"/>
        <v>0</v>
      </c>
      <c r="DF23" s="34">
        <f t="shared" si="81"/>
        <v>0</v>
      </c>
      <c r="DG23" s="25"/>
      <c r="DH23" s="34">
        <f t="shared" si="82"/>
        <v>0</v>
      </c>
      <c r="DI23" s="34">
        <f t="shared" si="83"/>
        <v>0</v>
      </c>
      <c r="DJ23" s="25"/>
      <c r="DK23" s="34">
        <f t="shared" si="84"/>
        <v>0</v>
      </c>
      <c r="DL23" s="34">
        <f t="shared" si="85"/>
        <v>0</v>
      </c>
      <c r="DM23" s="25"/>
      <c r="DN23" s="34">
        <f t="shared" si="86"/>
        <v>0</v>
      </c>
      <c r="DO23" s="34">
        <f t="shared" si="87"/>
        <v>0</v>
      </c>
      <c r="DP23" s="25"/>
      <c r="DQ23" s="34">
        <f t="shared" si="88"/>
        <v>0</v>
      </c>
      <c r="DR23" s="34">
        <f t="shared" si="89"/>
        <v>0</v>
      </c>
      <c r="DS23" s="25"/>
      <c r="DT23" s="34">
        <f t="shared" si="90"/>
        <v>0</v>
      </c>
      <c r="DU23" s="34">
        <f t="shared" si="91"/>
        <v>0</v>
      </c>
      <c r="DV23" s="25"/>
      <c r="DW23" s="34">
        <f t="shared" si="92"/>
        <v>0</v>
      </c>
      <c r="DX23" s="34">
        <f t="shared" si="93"/>
        <v>0</v>
      </c>
      <c r="DY23" s="25"/>
      <c r="DZ23" s="34">
        <f t="shared" si="94"/>
        <v>0</v>
      </c>
      <c r="EA23" s="34">
        <f t="shared" si="95"/>
        <v>0</v>
      </c>
      <c r="EB23" s="25"/>
      <c r="EC23" s="34">
        <f t="shared" si="96"/>
        <v>0</v>
      </c>
      <c r="ED23" s="34">
        <f t="shared" si="97"/>
        <v>0</v>
      </c>
      <c r="EE23" s="25"/>
      <c r="EF23" s="34">
        <f t="shared" si="98"/>
        <v>0</v>
      </c>
      <c r="EG23" s="34">
        <f t="shared" si="99"/>
        <v>0</v>
      </c>
      <c r="EH23" s="25"/>
      <c r="EI23" s="34">
        <f t="shared" si="100"/>
        <v>0</v>
      </c>
      <c r="EJ23" s="34">
        <f t="shared" si="101"/>
        <v>0</v>
      </c>
      <c r="EK23" s="25"/>
      <c r="EL23" s="34">
        <f t="shared" si="102"/>
        <v>0</v>
      </c>
      <c r="EM23" s="34">
        <f t="shared" si="103"/>
        <v>0</v>
      </c>
      <c r="EN23" s="34">
        <f t="shared" si="104"/>
        <v>0</v>
      </c>
      <c r="EO23" s="34">
        <f t="shared" si="105"/>
        <v>0</v>
      </c>
      <c r="EP23" s="97" t="str">
        <f t="shared" si="106"/>
        <v/>
      </c>
      <c r="EQ23" s="98" t="str">
        <f>IF(AU23="","",VLOOKUP(AU23,'Equipment Master A800b'!$B$6:$J$45,9,FALSE))</f>
        <v/>
      </c>
      <c r="ER23" s="99" t="str">
        <f t="shared" si="107"/>
        <v/>
      </c>
      <c r="ES23" s="104"/>
    </row>
    <row r="24" spans="1:149" s="7" customFormat="1" ht="14.25" customHeight="1" x14ac:dyDescent="0.35">
      <c r="A24" s="26" t="s">
        <v>64</v>
      </c>
      <c r="B24" s="27" t="s">
        <v>1</v>
      </c>
      <c r="C24" s="249"/>
      <c r="D24" s="250"/>
      <c r="E24" s="37">
        <f t="shared" ref="E24" si="123">C24</f>
        <v>0</v>
      </c>
      <c r="F24" s="14" t="s">
        <v>2</v>
      </c>
      <c r="G24" s="255"/>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128">
        <f t="shared" si="40"/>
        <v>0</v>
      </c>
      <c r="AO24" s="15"/>
      <c r="AP24" s="185" t="str">
        <f>IF(C24="","",VLOOKUP(C24,'Personnel Master A800a'!$B$5:$W$354,22,FALSE))</f>
        <v/>
      </c>
      <c r="AQ24" s="251" t="str">
        <f t="shared" si="41"/>
        <v/>
      </c>
      <c r="AR24" s="252"/>
      <c r="AS24" s="23"/>
      <c r="AT24" s="85">
        <f t="shared" si="109"/>
        <v>17</v>
      </c>
      <c r="AU24" s="29"/>
      <c r="AV24" s="199" t="str">
        <f>IF(AU24="","",VLOOKUP(AU24,'Equipment Master A800b'!$B$6:$C$45,2,FALSE))</f>
        <v/>
      </c>
      <c r="AW24" s="30"/>
      <c r="AX24" s="32"/>
      <c r="AY24" s="25"/>
      <c r="AZ24" s="34">
        <f t="shared" si="42"/>
        <v>0</v>
      </c>
      <c r="BA24" s="34">
        <f t="shared" si="43"/>
        <v>0</v>
      </c>
      <c r="BB24" s="25"/>
      <c r="BC24" s="34">
        <f t="shared" si="44"/>
        <v>0</v>
      </c>
      <c r="BD24" s="34">
        <f t="shared" si="45"/>
        <v>0</v>
      </c>
      <c r="BE24" s="25"/>
      <c r="BF24" s="34">
        <f t="shared" si="46"/>
        <v>0</v>
      </c>
      <c r="BG24" s="34">
        <f t="shared" si="47"/>
        <v>0</v>
      </c>
      <c r="BH24" s="25"/>
      <c r="BI24" s="34">
        <f t="shared" si="48"/>
        <v>0</v>
      </c>
      <c r="BJ24" s="34">
        <f t="shared" si="49"/>
        <v>0</v>
      </c>
      <c r="BK24" s="25"/>
      <c r="BL24" s="34">
        <f t="shared" si="50"/>
        <v>0</v>
      </c>
      <c r="BM24" s="34">
        <f t="shared" si="51"/>
        <v>0</v>
      </c>
      <c r="BN24" s="25"/>
      <c r="BO24" s="34">
        <f t="shared" si="52"/>
        <v>0</v>
      </c>
      <c r="BP24" s="34">
        <f t="shared" si="53"/>
        <v>0</v>
      </c>
      <c r="BQ24" s="25"/>
      <c r="BR24" s="34">
        <f t="shared" si="54"/>
        <v>0</v>
      </c>
      <c r="BS24" s="34">
        <f t="shared" si="55"/>
        <v>0</v>
      </c>
      <c r="BT24" s="25"/>
      <c r="BU24" s="34">
        <f t="shared" si="56"/>
        <v>0</v>
      </c>
      <c r="BV24" s="34">
        <f t="shared" si="57"/>
        <v>0</v>
      </c>
      <c r="BW24" s="25"/>
      <c r="BX24" s="34">
        <f t="shared" si="58"/>
        <v>0</v>
      </c>
      <c r="BY24" s="34">
        <f t="shared" si="59"/>
        <v>0</v>
      </c>
      <c r="BZ24" s="25"/>
      <c r="CA24" s="34">
        <f t="shared" si="60"/>
        <v>0</v>
      </c>
      <c r="CB24" s="34">
        <f t="shared" si="61"/>
        <v>0</v>
      </c>
      <c r="CC24" s="25"/>
      <c r="CD24" s="34">
        <f t="shared" si="62"/>
        <v>0</v>
      </c>
      <c r="CE24" s="34">
        <f t="shared" si="63"/>
        <v>0</v>
      </c>
      <c r="CF24" s="25"/>
      <c r="CG24" s="34">
        <f t="shared" si="64"/>
        <v>0</v>
      </c>
      <c r="CH24" s="34">
        <f t="shared" si="65"/>
        <v>0</v>
      </c>
      <c r="CI24" s="25"/>
      <c r="CJ24" s="34">
        <f t="shared" si="66"/>
        <v>0</v>
      </c>
      <c r="CK24" s="34">
        <f t="shared" si="67"/>
        <v>0</v>
      </c>
      <c r="CL24" s="25"/>
      <c r="CM24" s="34">
        <f t="shared" si="68"/>
        <v>0</v>
      </c>
      <c r="CN24" s="34">
        <f t="shared" si="69"/>
        <v>0</v>
      </c>
      <c r="CO24" s="25"/>
      <c r="CP24" s="34">
        <f t="shared" si="70"/>
        <v>0</v>
      </c>
      <c r="CQ24" s="34">
        <f t="shared" si="71"/>
        <v>0</v>
      </c>
      <c r="CR24" s="25"/>
      <c r="CS24" s="34">
        <f t="shared" si="72"/>
        <v>0</v>
      </c>
      <c r="CT24" s="34">
        <f t="shared" si="73"/>
        <v>0</v>
      </c>
      <c r="CU24" s="25"/>
      <c r="CV24" s="34">
        <f t="shared" si="74"/>
        <v>0</v>
      </c>
      <c r="CW24" s="34">
        <f t="shared" si="75"/>
        <v>0</v>
      </c>
      <c r="CX24" s="25"/>
      <c r="CY24" s="34">
        <f t="shared" si="76"/>
        <v>0</v>
      </c>
      <c r="CZ24" s="34">
        <f t="shared" si="77"/>
        <v>0</v>
      </c>
      <c r="DA24" s="25"/>
      <c r="DB24" s="34">
        <f t="shared" si="78"/>
        <v>0</v>
      </c>
      <c r="DC24" s="34">
        <f t="shared" si="79"/>
        <v>0</v>
      </c>
      <c r="DD24" s="25"/>
      <c r="DE24" s="34">
        <f t="shared" si="80"/>
        <v>0</v>
      </c>
      <c r="DF24" s="34">
        <f t="shared" si="81"/>
        <v>0</v>
      </c>
      <c r="DG24" s="25"/>
      <c r="DH24" s="34">
        <f t="shared" si="82"/>
        <v>0</v>
      </c>
      <c r="DI24" s="34">
        <f t="shared" si="83"/>
        <v>0</v>
      </c>
      <c r="DJ24" s="25"/>
      <c r="DK24" s="34">
        <f t="shared" si="84"/>
        <v>0</v>
      </c>
      <c r="DL24" s="34">
        <f t="shared" si="85"/>
        <v>0</v>
      </c>
      <c r="DM24" s="25"/>
      <c r="DN24" s="34">
        <f t="shared" si="86"/>
        <v>0</v>
      </c>
      <c r="DO24" s="34">
        <f t="shared" si="87"/>
        <v>0</v>
      </c>
      <c r="DP24" s="25"/>
      <c r="DQ24" s="34">
        <f t="shared" si="88"/>
        <v>0</v>
      </c>
      <c r="DR24" s="34">
        <f t="shared" si="89"/>
        <v>0</v>
      </c>
      <c r="DS24" s="25"/>
      <c r="DT24" s="34">
        <f t="shared" si="90"/>
        <v>0</v>
      </c>
      <c r="DU24" s="34">
        <f t="shared" si="91"/>
        <v>0</v>
      </c>
      <c r="DV24" s="25"/>
      <c r="DW24" s="34">
        <f t="shared" si="92"/>
        <v>0</v>
      </c>
      <c r="DX24" s="34">
        <f t="shared" si="93"/>
        <v>0</v>
      </c>
      <c r="DY24" s="25"/>
      <c r="DZ24" s="34">
        <f t="shared" si="94"/>
        <v>0</v>
      </c>
      <c r="EA24" s="34">
        <f t="shared" si="95"/>
        <v>0</v>
      </c>
      <c r="EB24" s="25"/>
      <c r="EC24" s="34">
        <f t="shared" si="96"/>
        <v>0</v>
      </c>
      <c r="ED24" s="34">
        <f t="shared" si="97"/>
        <v>0</v>
      </c>
      <c r="EE24" s="25"/>
      <c r="EF24" s="34">
        <f t="shared" si="98"/>
        <v>0</v>
      </c>
      <c r="EG24" s="34">
        <f t="shared" si="99"/>
        <v>0</v>
      </c>
      <c r="EH24" s="25"/>
      <c r="EI24" s="34">
        <f t="shared" si="100"/>
        <v>0</v>
      </c>
      <c r="EJ24" s="34">
        <f t="shared" si="101"/>
        <v>0</v>
      </c>
      <c r="EK24" s="25"/>
      <c r="EL24" s="34">
        <f t="shared" si="102"/>
        <v>0</v>
      </c>
      <c r="EM24" s="34">
        <f t="shared" si="103"/>
        <v>0</v>
      </c>
      <c r="EN24" s="34">
        <f t="shared" si="104"/>
        <v>0</v>
      </c>
      <c r="EO24" s="34">
        <f t="shared" si="105"/>
        <v>0</v>
      </c>
      <c r="EP24" s="97" t="str">
        <f t="shared" si="106"/>
        <v/>
      </c>
      <c r="EQ24" s="98" t="str">
        <f>IF(AU24="","",VLOOKUP(AU24,'Equipment Master A800b'!$B$6:$J$45,9,FALSE))</f>
        <v/>
      </c>
      <c r="ER24" s="99" t="str">
        <f t="shared" si="107"/>
        <v/>
      </c>
      <c r="ES24" s="104"/>
    </row>
    <row r="25" spans="1:149" s="7" customFormat="1" ht="14.25" customHeight="1" thickBot="1" x14ac:dyDescent="0.4">
      <c r="A25" s="28" t="s">
        <v>96</v>
      </c>
      <c r="B25" s="188" t="s">
        <v>5</v>
      </c>
      <c r="C25" s="246" t="str">
        <f>IF(C24="","",VLOOKUP(C24,'Personnel Master A800a'!$B$5:$D$54,3,FALSE))</f>
        <v/>
      </c>
      <c r="D25" s="246"/>
      <c r="E25" s="189">
        <f t="shared" ref="E25" si="124">C24</f>
        <v>0</v>
      </c>
      <c r="F25" s="189" t="s">
        <v>6</v>
      </c>
      <c r="G25" s="256"/>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162"/>
      <c r="AN25" s="129">
        <f t="shared" si="40"/>
        <v>0</v>
      </c>
      <c r="AO25" s="40"/>
      <c r="AP25" s="186" t="str">
        <f>IF(C24="","",VLOOKUP(C24,'Personnel Master A800a'!$B$5:$X$354,23,FALSE))</f>
        <v/>
      </c>
      <c r="AQ25" s="247" t="str">
        <f t="shared" si="41"/>
        <v/>
      </c>
      <c r="AR25" s="248"/>
      <c r="AS25" s="23"/>
      <c r="AT25" s="85">
        <f t="shared" si="109"/>
        <v>18</v>
      </c>
      <c r="AU25" s="29"/>
      <c r="AV25" s="199" t="str">
        <f>IF(AU25="","",VLOOKUP(AU25,'Equipment Master A800b'!$B$6:$C$45,2,FALSE))</f>
        <v/>
      </c>
      <c r="AW25" s="30"/>
      <c r="AX25" s="32"/>
      <c r="AY25" s="25"/>
      <c r="AZ25" s="34">
        <f t="shared" si="42"/>
        <v>0</v>
      </c>
      <c r="BA25" s="34">
        <f t="shared" si="43"/>
        <v>0</v>
      </c>
      <c r="BB25" s="25"/>
      <c r="BC25" s="34">
        <f t="shared" si="44"/>
        <v>0</v>
      </c>
      <c r="BD25" s="34">
        <f t="shared" si="45"/>
        <v>0</v>
      </c>
      <c r="BE25" s="25"/>
      <c r="BF25" s="34">
        <f t="shared" si="46"/>
        <v>0</v>
      </c>
      <c r="BG25" s="34">
        <f t="shared" si="47"/>
        <v>0</v>
      </c>
      <c r="BH25" s="25"/>
      <c r="BI25" s="34">
        <f t="shared" si="48"/>
        <v>0</v>
      </c>
      <c r="BJ25" s="34">
        <f t="shared" si="49"/>
        <v>0</v>
      </c>
      <c r="BK25" s="25"/>
      <c r="BL25" s="34">
        <f t="shared" si="50"/>
        <v>0</v>
      </c>
      <c r="BM25" s="34">
        <f t="shared" si="51"/>
        <v>0</v>
      </c>
      <c r="BN25" s="25"/>
      <c r="BO25" s="34">
        <f t="shared" si="52"/>
        <v>0</v>
      </c>
      <c r="BP25" s="34">
        <f t="shared" si="53"/>
        <v>0</v>
      </c>
      <c r="BQ25" s="25"/>
      <c r="BR25" s="34">
        <f t="shared" si="54"/>
        <v>0</v>
      </c>
      <c r="BS25" s="34">
        <f t="shared" si="55"/>
        <v>0</v>
      </c>
      <c r="BT25" s="25"/>
      <c r="BU25" s="34">
        <f t="shared" si="56"/>
        <v>0</v>
      </c>
      <c r="BV25" s="34">
        <f t="shared" si="57"/>
        <v>0</v>
      </c>
      <c r="BW25" s="25"/>
      <c r="BX25" s="34">
        <f t="shared" si="58"/>
        <v>0</v>
      </c>
      <c r="BY25" s="34">
        <f t="shared" si="59"/>
        <v>0</v>
      </c>
      <c r="BZ25" s="25"/>
      <c r="CA25" s="34">
        <f t="shared" si="60"/>
        <v>0</v>
      </c>
      <c r="CB25" s="34">
        <f t="shared" si="61"/>
        <v>0</v>
      </c>
      <c r="CC25" s="25"/>
      <c r="CD25" s="34">
        <f t="shared" si="62"/>
        <v>0</v>
      </c>
      <c r="CE25" s="34">
        <f t="shared" si="63"/>
        <v>0</v>
      </c>
      <c r="CF25" s="25"/>
      <c r="CG25" s="34">
        <f t="shared" si="64"/>
        <v>0</v>
      </c>
      <c r="CH25" s="34">
        <f t="shared" si="65"/>
        <v>0</v>
      </c>
      <c r="CI25" s="25"/>
      <c r="CJ25" s="34">
        <f t="shared" si="66"/>
        <v>0</v>
      </c>
      <c r="CK25" s="34">
        <f t="shared" si="67"/>
        <v>0</v>
      </c>
      <c r="CL25" s="25"/>
      <c r="CM25" s="34">
        <f t="shared" si="68"/>
        <v>0</v>
      </c>
      <c r="CN25" s="34">
        <f t="shared" si="69"/>
        <v>0</v>
      </c>
      <c r="CO25" s="25"/>
      <c r="CP25" s="34">
        <f t="shared" si="70"/>
        <v>0</v>
      </c>
      <c r="CQ25" s="34">
        <f t="shared" si="71"/>
        <v>0</v>
      </c>
      <c r="CR25" s="25"/>
      <c r="CS25" s="34">
        <f t="shared" si="72"/>
        <v>0</v>
      </c>
      <c r="CT25" s="34">
        <f t="shared" si="73"/>
        <v>0</v>
      </c>
      <c r="CU25" s="25"/>
      <c r="CV25" s="34">
        <f t="shared" si="74"/>
        <v>0</v>
      </c>
      <c r="CW25" s="34">
        <f t="shared" si="75"/>
        <v>0</v>
      </c>
      <c r="CX25" s="25"/>
      <c r="CY25" s="34">
        <f t="shared" si="76"/>
        <v>0</v>
      </c>
      <c r="CZ25" s="34">
        <f t="shared" si="77"/>
        <v>0</v>
      </c>
      <c r="DA25" s="25"/>
      <c r="DB25" s="34">
        <f t="shared" si="78"/>
        <v>0</v>
      </c>
      <c r="DC25" s="34">
        <f t="shared" si="79"/>
        <v>0</v>
      </c>
      <c r="DD25" s="25"/>
      <c r="DE25" s="34">
        <f t="shared" si="80"/>
        <v>0</v>
      </c>
      <c r="DF25" s="34">
        <f t="shared" si="81"/>
        <v>0</v>
      </c>
      <c r="DG25" s="25"/>
      <c r="DH25" s="34">
        <f t="shared" si="82"/>
        <v>0</v>
      </c>
      <c r="DI25" s="34">
        <f t="shared" si="83"/>
        <v>0</v>
      </c>
      <c r="DJ25" s="25"/>
      <c r="DK25" s="34">
        <f t="shared" si="84"/>
        <v>0</v>
      </c>
      <c r="DL25" s="34">
        <f t="shared" si="85"/>
        <v>0</v>
      </c>
      <c r="DM25" s="25"/>
      <c r="DN25" s="34">
        <f t="shared" si="86"/>
        <v>0</v>
      </c>
      <c r="DO25" s="34">
        <f t="shared" si="87"/>
        <v>0</v>
      </c>
      <c r="DP25" s="25"/>
      <c r="DQ25" s="34">
        <f t="shared" si="88"/>
        <v>0</v>
      </c>
      <c r="DR25" s="34">
        <f t="shared" si="89"/>
        <v>0</v>
      </c>
      <c r="DS25" s="25"/>
      <c r="DT25" s="34">
        <f t="shared" si="90"/>
        <v>0</v>
      </c>
      <c r="DU25" s="34">
        <f t="shared" si="91"/>
        <v>0</v>
      </c>
      <c r="DV25" s="25"/>
      <c r="DW25" s="34">
        <f t="shared" si="92"/>
        <v>0</v>
      </c>
      <c r="DX25" s="34">
        <f t="shared" si="93"/>
        <v>0</v>
      </c>
      <c r="DY25" s="25"/>
      <c r="DZ25" s="34">
        <f t="shared" si="94"/>
        <v>0</v>
      </c>
      <c r="EA25" s="34">
        <f t="shared" si="95"/>
        <v>0</v>
      </c>
      <c r="EB25" s="25"/>
      <c r="EC25" s="34">
        <f t="shared" si="96"/>
        <v>0</v>
      </c>
      <c r="ED25" s="34">
        <f t="shared" si="97"/>
        <v>0</v>
      </c>
      <c r="EE25" s="25"/>
      <c r="EF25" s="34">
        <f t="shared" si="98"/>
        <v>0</v>
      </c>
      <c r="EG25" s="34">
        <f t="shared" si="99"/>
        <v>0</v>
      </c>
      <c r="EH25" s="25"/>
      <c r="EI25" s="34">
        <f t="shared" si="100"/>
        <v>0</v>
      </c>
      <c r="EJ25" s="34">
        <f t="shared" si="101"/>
        <v>0</v>
      </c>
      <c r="EK25" s="25"/>
      <c r="EL25" s="34">
        <f t="shared" si="102"/>
        <v>0</v>
      </c>
      <c r="EM25" s="34">
        <f t="shared" si="103"/>
        <v>0</v>
      </c>
      <c r="EN25" s="34">
        <f t="shared" si="104"/>
        <v>0</v>
      </c>
      <c r="EO25" s="34">
        <f t="shared" si="105"/>
        <v>0</v>
      </c>
      <c r="EP25" s="97" t="str">
        <f t="shared" si="106"/>
        <v/>
      </c>
      <c r="EQ25" s="98" t="str">
        <f>IF(AU25="","",VLOOKUP(AU25,'Equipment Master A800b'!$B$6:$J$45,9,FALSE))</f>
        <v/>
      </c>
      <c r="ER25" s="99" t="str">
        <f t="shared" si="107"/>
        <v/>
      </c>
      <c r="ES25" s="104"/>
    </row>
    <row r="26" spans="1:149" s="7" customFormat="1" ht="14.25" customHeight="1" x14ac:dyDescent="0.35">
      <c r="A26" s="26" t="s">
        <v>65</v>
      </c>
      <c r="B26" s="27" t="s">
        <v>1</v>
      </c>
      <c r="C26" s="249"/>
      <c r="D26" s="250"/>
      <c r="E26" s="37">
        <f t="shared" ref="E26" si="125">C26</f>
        <v>0</v>
      </c>
      <c r="F26" s="14" t="s">
        <v>2</v>
      </c>
      <c r="G26" s="255"/>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128">
        <f t="shared" si="40"/>
        <v>0</v>
      </c>
      <c r="AO26" s="15"/>
      <c r="AP26" s="185" t="str">
        <f>IF(C26="","",VLOOKUP(C26,'Personnel Master A800a'!$B$5:$W$354,22,FALSE))</f>
        <v/>
      </c>
      <c r="AQ26" s="251" t="str">
        <f t="shared" si="41"/>
        <v/>
      </c>
      <c r="AR26" s="252"/>
      <c r="AS26" s="23"/>
      <c r="AT26" s="85">
        <f t="shared" si="109"/>
        <v>19</v>
      </c>
      <c r="AU26" s="29"/>
      <c r="AV26" s="199" t="str">
        <f>IF(AU26="","",VLOOKUP(AU26,'Equipment Master A800b'!$B$6:$C$45,2,FALSE))</f>
        <v/>
      </c>
      <c r="AW26" s="30"/>
      <c r="AX26" s="32"/>
      <c r="AY26" s="25"/>
      <c r="AZ26" s="34">
        <f t="shared" si="42"/>
        <v>0</v>
      </c>
      <c r="BA26" s="34">
        <f t="shared" si="43"/>
        <v>0</v>
      </c>
      <c r="BB26" s="25"/>
      <c r="BC26" s="34">
        <f t="shared" si="44"/>
        <v>0</v>
      </c>
      <c r="BD26" s="34">
        <f t="shared" si="45"/>
        <v>0</v>
      </c>
      <c r="BE26" s="25"/>
      <c r="BF26" s="34">
        <f t="shared" si="46"/>
        <v>0</v>
      </c>
      <c r="BG26" s="34">
        <f t="shared" si="47"/>
        <v>0</v>
      </c>
      <c r="BH26" s="25"/>
      <c r="BI26" s="34">
        <f t="shared" si="48"/>
        <v>0</v>
      </c>
      <c r="BJ26" s="34">
        <f t="shared" si="49"/>
        <v>0</v>
      </c>
      <c r="BK26" s="25"/>
      <c r="BL26" s="34">
        <f t="shared" si="50"/>
        <v>0</v>
      </c>
      <c r="BM26" s="34">
        <f t="shared" si="51"/>
        <v>0</v>
      </c>
      <c r="BN26" s="25"/>
      <c r="BO26" s="34">
        <f t="shared" si="52"/>
        <v>0</v>
      </c>
      <c r="BP26" s="34">
        <f t="shared" si="53"/>
        <v>0</v>
      </c>
      <c r="BQ26" s="25"/>
      <c r="BR26" s="34">
        <f t="shared" si="54"/>
        <v>0</v>
      </c>
      <c r="BS26" s="34">
        <f t="shared" si="55"/>
        <v>0</v>
      </c>
      <c r="BT26" s="25"/>
      <c r="BU26" s="34">
        <f t="shared" si="56"/>
        <v>0</v>
      </c>
      <c r="BV26" s="34">
        <f t="shared" si="57"/>
        <v>0</v>
      </c>
      <c r="BW26" s="25"/>
      <c r="BX26" s="34">
        <f t="shared" si="58"/>
        <v>0</v>
      </c>
      <c r="BY26" s="34">
        <f t="shared" si="59"/>
        <v>0</v>
      </c>
      <c r="BZ26" s="25"/>
      <c r="CA26" s="34">
        <f t="shared" si="60"/>
        <v>0</v>
      </c>
      <c r="CB26" s="34">
        <f t="shared" si="61"/>
        <v>0</v>
      </c>
      <c r="CC26" s="25"/>
      <c r="CD26" s="34">
        <f t="shared" si="62"/>
        <v>0</v>
      </c>
      <c r="CE26" s="34">
        <f t="shared" si="63"/>
        <v>0</v>
      </c>
      <c r="CF26" s="25"/>
      <c r="CG26" s="34">
        <f t="shared" si="64"/>
        <v>0</v>
      </c>
      <c r="CH26" s="34">
        <f t="shared" si="65"/>
        <v>0</v>
      </c>
      <c r="CI26" s="25"/>
      <c r="CJ26" s="34">
        <f t="shared" si="66"/>
        <v>0</v>
      </c>
      <c r="CK26" s="34">
        <f t="shared" si="67"/>
        <v>0</v>
      </c>
      <c r="CL26" s="25"/>
      <c r="CM26" s="34">
        <f t="shared" si="68"/>
        <v>0</v>
      </c>
      <c r="CN26" s="34">
        <f t="shared" si="69"/>
        <v>0</v>
      </c>
      <c r="CO26" s="25"/>
      <c r="CP26" s="34">
        <f t="shared" si="70"/>
        <v>0</v>
      </c>
      <c r="CQ26" s="34">
        <f t="shared" si="71"/>
        <v>0</v>
      </c>
      <c r="CR26" s="25"/>
      <c r="CS26" s="34">
        <f t="shared" si="72"/>
        <v>0</v>
      </c>
      <c r="CT26" s="34">
        <f t="shared" si="73"/>
        <v>0</v>
      </c>
      <c r="CU26" s="25"/>
      <c r="CV26" s="34">
        <f t="shared" si="74"/>
        <v>0</v>
      </c>
      <c r="CW26" s="34">
        <f t="shared" si="75"/>
        <v>0</v>
      </c>
      <c r="CX26" s="25"/>
      <c r="CY26" s="34">
        <f t="shared" si="76"/>
        <v>0</v>
      </c>
      <c r="CZ26" s="34">
        <f t="shared" si="77"/>
        <v>0</v>
      </c>
      <c r="DA26" s="25"/>
      <c r="DB26" s="34">
        <f t="shared" si="78"/>
        <v>0</v>
      </c>
      <c r="DC26" s="34">
        <f t="shared" si="79"/>
        <v>0</v>
      </c>
      <c r="DD26" s="25"/>
      <c r="DE26" s="34">
        <f t="shared" si="80"/>
        <v>0</v>
      </c>
      <c r="DF26" s="34">
        <f t="shared" si="81"/>
        <v>0</v>
      </c>
      <c r="DG26" s="25"/>
      <c r="DH26" s="34">
        <f t="shared" si="82"/>
        <v>0</v>
      </c>
      <c r="DI26" s="34">
        <f t="shared" si="83"/>
        <v>0</v>
      </c>
      <c r="DJ26" s="25"/>
      <c r="DK26" s="34">
        <f t="shared" si="84"/>
        <v>0</v>
      </c>
      <c r="DL26" s="34">
        <f t="shared" si="85"/>
        <v>0</v>
      </c>
      <c r="DM26" s="25"/>
      <c r="DN26" s="34">
        <f t="shared" si="86"/>
        <v>0</v>
      </c>
      <c r="DO26" s="34">
        <f t="shared" si="87"/>
        <v>0</v>
      </c>
      <c r="DP26" s="25"/>
      <c r="DQ26" s="34">
        <f t="shared" si="88"/>
        <v>0</v>
      </c>
      <c r="DR26" s="34">
        <f t="shared" si="89"/>
        <v>0</v>
      </c>
      <c r="DS26" s="25"/>
      <c r="DT26" s="34">
        <f t="shared" si="90"/>
        <v>0</v>
      </c>
      <c r="DU26" s="34">
        <f t="shared" si="91"/>
        <v>0</v>
      </c>
      <c r="DV26" s="25"/>
      <c r="DW26" s="34">
        <f t="shared" si="92"/>
        <v>0</v>
      </c>
      <c r="DX26" s="34">
        <f t="shared" si="93"/>
        <v>0</v>
      </c>
      <c r="DY26" s="25"/>
      <c r="DZ26" s="34">
        <f t="shared" si="94"/>
        <v>0</v>
      </c>
      <c r="EA26" s="34">
        <f t="shared" si="95"/>
        <v>0</v>
      </c>
      <c r="EB26" s="25"/>
      <c r="EC26" s="34">
        <f t="shared" si="96"/>
        <v>0</v>
      </c>
      <c r="ED26" s="34">
        <f t="shared" si="97"/>
        <v>0</v>
      </c>
      <c r="EE26" s="25"/>
      <c r="EF26" s="34">
        <f t="shared" si="98"/>
        <v>0</v>
      </c>
      <c r="EG26" s="34">
        <f t="shared" si="99"/>
        <v>0</v>
      </c>
      <c r="EH26" s="25"/>
      <c r="EI26" s="34">
        <f t="shared" si="100"/>
        <v>0</v>
      </c>
      <c r="EJ26" s="34">
        <f t="shared" si="101"/>
        <v>0</v>
      </c>
      <c r="EK26" s="25"/>
      <c r="EL26" s="34">
        <f t="shared" si="102"/>
        <v>0</v>
      </c>
      <c r="EM26" s="34">
        <f t="shared" si="103"/>
        <v>0</v>
      </c>
      <c r="EN26" s="34">
        <f t="shared" si="104"/>
        <v>0</v>
      </c>
      <c r="EO26" s="34">
        <f t="shared" si="105"/>
        <v>0</v>
      </c>
      <c r="EP26" s="97" t="str">
        <f t="shared" si="106"/>
        <v/>
      </c>
      <c r="EQ26" s="98" t="str">
        <f>IF(AU26="","",VLOOKUP(AU26,'Equipment Master A800b'!$B$6:$J$45,9,FALSE))</f>
        <v/>
      </c>
      <c r="ER26" s="99" t="str">
        <f t="shared" si="107"/>
        <v/>
      </c>
      <c r="ES26" s="104"/>
    </row>
    <row r="27" spans="1:149" s="7" customFormat="1" ht="14.25" customHeight="1" thickBot="1" x14ac:dyDescent="0.4">
      <c r="A27" s="28" t="s">
        <v>95</v>
      </c>
      <c r="B27" s="188" t="s">
        <v>5</v>
      </c>
      <c r="C27" s="246" t="str">
        <f>IF(C26="","",VLOOKUP(C26,'Personnel Master A800a'!$B$5:$D$54,3,FALSE))</f>
        <v/>
      </c>
      <c r="D27" s="246"/>
      <c r="E27" s="189">
        <f t="shared" ref="E27" si="126">C26</f>
        <v>0</v>
      </c>
      <c r="F27" s="189" t="s">
        <v>6</v>
      </c>
      <c r="G27" s="256"/>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162"/>
      <c r="AN27" s="129">
        <f t="shared" si="40"/>
        <v>0</v>
      </c>
      <c r="AO27" s="40"/>
      <c r="AP27" s="186" t="str">
        <f>IF(C26="","",VLOOKUP(C26,'Personnel Master A800a'!$B$5:$X$354,23,FALSE))</f>
        <v/>
      </c>
      <c r="AQ27" s="247" t="str">
        <f t="shared" si="41"/>
        <v/>
      </c>
      <c r="AR27" s="248"/>
      <c r="AS27" s="23"/>
      <c r="AT27" s="85">
        <f t="shared" si="109"/>
        <v>20</v>
      </c>
      <c r="AU27" s="29"/>
      <c r="AV27" s="199" t="str">
        <f>IF(AU27="","",VLOOKUP(AU27,'Equipment Master A800b'!$B$6:$C$45,2,FALSE))</f>
        <v/>
      </c>
      <c r="AW27" s="30"/>
      <c r="AX27" s="32"/>
      <c r="AY27" s="25"/>
      <c r="AZ27" s="34">
        <f t="shared" si="42"/>
        <v>0</v>
      </c>
      <c r="BA27" s="34">
        <f t="shared" si="43"/>
        <v>0</v>
      </c>
      <c r="BB27" s="25"/>
      <c r="BC27" s="34">
        <f t="shared" si="44"/>
        <v>0</v>
      </c>
      <c r="BD27" s="34">
        <f t="shared" si="45"/>
        <v>0</v>
      </c>
      <c r="BE27" s="25"/>
      <c r="BF27" s="34">
        <f t="shared" si="46"/>
        <v>0</v>
      </c>
      <c r="BG27" s="34">
        <f t="shared" si="47"/>
        <v>0</v>
      </c>
      <c r="BH27" s="25"/>
      <c r="BI27" s="34">
        <f t="shared" si="48"/>
        <v>0</v>
      </c>
      <c r="BJ27" s="34">
        <f t="shared" si="49"/>
        <v>0</v>
      </c>
      <c r="BK27" s="25"/>
      <c r="BL27" s="34">
        <f t="shared" si="50"/>
        <v>0</v>
      </c>
      <c r="BM27" s="34">
        <f t="shared" si="51"/>
        <v>0</v>
      </c>
      <c r="BN27" s="25"/>
      <c r="BO27" s="34">
        <f t="shared" si="52"/>
        <v>0</v>
      </c>
      <c r="BP27" s="34">
        <f t="shared" si="53"/>
        <v>0</v>
      </c>
      <c r="BQ27" s="25"/>
      <c r="BR27" s="34">
        <f t="shared" si="54"/>
        <v>0</v>
      </c>
      <c r="BS27" s="34">
        <f t="shared" si="55"/>
        <v>0</v>
      </c>
      <c r="BT27" s="25"/>
      <c r="BU27" s="34">
        <f t="shared" si="56"/>
        <v>0</v>
      </c>
      <c r="BV27" s="34">
        <f t="shared" si="57"/>
        <v>0</v>
      </c>
      <c r="BW27" s="25"/>
      <c r="BX27" s="34">
        <f t="shared" si="58"/>
        <v>0</v>
      </c>
      <c r="BY27" s="34">
        <f t="shared" si="59"/>
        <v>0</v>
      </c>
      <c r="BZ27" s="25"/>
      <c r="CA27" s="34">
        <f t="shared" si="60"/>
        <v>0</v>
      </c>
      <c r="CB27" s="34">
        <f t="shared" si="61"/>
        <v>0</v>
      </c>
      <c r="CC27" s="25"/>
      <c r="CD27" s="34">
        <f t="shared" si="62"/>
        <v>0</v>
      </c>
      <c r="CE27" s="34">
        <f t="shared" si="63"/>
        <v>0</v>
      </c>
      <c r="CF27" s="25"/>
      <c r="CG27" s="34">
        <f t="shared" si="64"/>
        <v>0</v>
      </c>
      <c r="CH27" s="34">
        <f t="shared" si="65"/>
        <v>0</v>
      </c>
      <c r="CI27" s="25"/>
      <c r="CJ27" s="34">
        <f t="shared" si="66"/>
        <v>0</v>
      </c>
      <c r="CK27" s="34">
        <f t="shared" si="67"/>
        <v>0</v>
      </c>
      <c r="CL27" s="25"/>
      <c r="CM27" s="34">
        <f t="shared" si="68"/>
        <v>0</v>
      </c>
      <c r="CN27" s="34">
        <f t="shared" si="69"/>
        <v>0</v>
      </c>
      <c r="CO27" s="25"/>
      <c r="CP27" s="34">
        <f t="shared" si="70"/>
        <v>0</v>
      </c>
      <c r="CQ27" s="34">
        <f t="shared" si="71"/>
        <v>0</v>
      </c>
      <c r="CR27" s="25"/>
      <c r="CS27" s="34">
        <f t="shared" si="72"/>
        <v>0</v>
      </c>
      <c r="CT27" s="34">
        <f t="shared" si="73"/>
        <v>0</v>
      </c>
      <c r="CU27" s="25"/>
      <c r="CV27" s="34">
        <f t="shared" si="74"/>
        <v>0</v>
      </c>
      <c r="CW27" s="34">
        <f t="shared" si="75"/>
        <v>0</v>
      </c>
      <c r="CX27" s="25"/>
      <c r="CY27" s="34">
        <f t="shared" si="76"/>
        <v>0</v>
      </c>
      <c r="CZ27" s="34">
        <f t="shared" si="77"/>
        <v>0</v>
      </c>
      <c r="DA27" s="25"/>
      <c r="DB27" s="34">
        <f t="shared" si="78"/>
        <v>0</v>
      </c>
      <c r="DC27" s="34">
        <f t="shared" si="79"/>
        <v>0</v>
      </c>
      <c r="DD27" s="25"/>
      <c r="DE27" s="34">
        <f t="shared" si="80"/>
        <v>0</v>
      </c>
      <c r="DF27" s="34">
        <f t="shared" si="81"/>
        <v>0</v>
      </c>
      <c r="DG27" s="25"/>
      <c r="DH27" s="34">
        <f t="shared" si="82"/>
        <v>0</v>
      </c>
      <c r="DI27" s="34">
        <f t="shared" si="83"/>
        <v>0</v>
      </c>
      <c r="DJ27" s="25"/>
      <c r="DK27" s="34">
        <f t="shared" si="84"/>
        <v>0</v>
      </c>
      <c r="DL27" s="34">
        <f t="shared" si="85"/>
        <v>0</v>
      </c>
      <c r="DM27" s="25"/>
      <c r="DN27" s="34">
        <f t="shared" si="86"/>
        <v>0</v>
      </c>
      <c r="DO27" s="34">
        <f t="shared" si="87"/>
        <v>0</v>
      </c>
      <c r="DP27" s="25"/>
      <c r="DQ27" s="34">
        <f t="shared" si="88"/>
        <v>0</v>
      </c>
      <c r="DR27" s="34">
        <f t="shared" si="89"/>
        <v>0</v>
      </c>
      <c r="DS27" s="25"/>
      <c r="DT27" s="34">
        <f t="shared" si="90"/>
        <v>0</v>
      </c>
      <c r="DU27" s="34">
        <f t="shared" si="91"/>
        <v>0</v>
      </c>
      <c r="DV27" s="25"/>
      <c r="DW27" s="34">
        <f t="shared" si="92"/>
        <v>0</v>
      </c>
      <c r="DX27" s="34">
        <f t="shared" si="93"/>
        <v>0</v>
      </c>
      <c r="DY27" s="25"/>
      <c r="DZ27" s="34">
        <f t="shared" si="94"/>
        <v>0</v>
      </c>
      <c r="EA27" s="34">
        <f t="shared" si="95"/>
        <v>0</v>
      </c>
      <c r="EB27" s="25"/>
      <c r="EC27" s="34">
        <f t="shared" si="96"/>
        <v>0</v>
      </c>
      <c r="ED27" s="34">
        <f t="shared" si="97"/>
        <v>0</v>
      </c>
      <c r="EE27" s="25"/>
      <c r="EF27" s="34">
        <f t="shared" si="98"/>
        <v>0</v>
      </c>
      <c r="EG27" s="34">
        <f t="shared" si="99"/>
        <v>0</v>
      </c>
      <c r="EH27" s="25"/>
      <c r="EI27" s="34">
        <f t="shared" si="100"/>
        <v>0</v>
      </c>
      <c r="EJ27" s="34">
        <f t="shared" si="101"/>
        <v>0</v>
      </c>
      <c r="EK27" s="25"/>
      <c r="EL27" s="34">
        <f t="shared" si="102"/>
        <v>0</v>
      </c>
      <c r="EM27" s="34">
        <f t="shared" si="103"/>
        <v>0</v>
      </c>
      <c r="EN27" s="34">
        <f t="shared" si="104"/>
        <v>0</v>
      </c>
      <c r="EO27" s="34">
        <f t="shared" si="105"/>
        <v>0</v>
      </c>
      <c r="EP27" s="97" t="str">
        <f t="shared" si="106"/>
        <v/>
      </c>
      <c r="EQ27" s="98" t="str">
        <f>IF(AU27="","",VLOOKUP(AU27,'Equipment Master A800b'!$B$6:$J$45,9,FALSE))</f>
        <v/>
      </c>
      <c r="ER27" s="99" t="str">
        <f t="shared" si="107"/>
        <v/>
      </c>
      <c r="ES27" s="104"/>
    </row>
    <row r="28" spans="1:149" s="7" customFormat="1" ht="14.25" customHeight="1" x14ac:dyDescent="0.35">
      <c r="A28" s="26" t="s">
        <v>66</v>
      </c>
      <c r="B28" s="27" t="s">
        <v>1</v>
      </c>
      <c r="C28" s="249"/>
      <c r="D28" s="250"/>
      <c r="E28" s="37">
        <f t="shared" ref="E28" si="127">C28</f>
        <v>0</v>
      </c>
      <c r="F28" s="14" t="s">
        <v>2</v>
      </c>
      <c r="G28" s="255"/>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128">
        <f t="shared" si="40"/>
        <v>0</v>
      </c>
      <c r="AO28" s="15"/>
      <c r="AP28" s="185" t="str">
        <f>IF(C28="","",VLOOKUP(C28,'Personnel Master A800a'!$B$5:$W$354,22,FALSE))</f>
        <v/>
      </c>
      <c r="AQ28" s="251" t="str">
        <f t="shared" si="41"/>
        <v/>
      </c>
      <c r="AR28" s="252"/>
      <c r="AS28" s="23"/>
      <c r="AT28" s="85">
        <f t="shared" si="109"/>
        <v>21</v>
      </c>
      <c r="AU28" s="29"/>
      <c r="AV28" s="199" t="str">
        <f>IF(AU28="","",VLOOKUP(AU28,'Equipment Master A800b'!$B$6:$C$45,2,FALSE))</f>
        <v/>
      </c>
      <c r="AW28" s="30"/>
      <c r="AX28" s="32"/>
      <c r="AY28" s="25"/>
      <c r="AZ28" s="34">
        <f t="shared" si="42"/>
        <v>0</v>
      </c>
      <c r="BA28" s="34">
        <f t="shared" si="43"/>
        <v>0</v>
      </c>
      <c r="BB28" s="25"/>
      <c r="BC28" s="34">
        <f t="shared" si="44"/>
        <v>0</v>
      </c>
      <c r="BD28" s="34">
        <f t="shared" si="45"/>
        <v>0</v>
      </c>
      <c r="BE28" s="25"/>
      <c r="BF28" s="34">
        <f t="shared" si="46"/>
        <v>0</v>
      </c>
      <c r="BG28" s="34">
        <f t="shared" si="47"/>
        <v>0</v>
      </c>
      <c r="BH28" s="25"/>
      <c r="BI28" s="34">
        <f t="shared" si="48"/>
        <v>0</v>
      </c>
      <c r="BJ28" s="34">
        <f t="shared" si="49"/>
        <v>0</v>
      </c>
      <c r="BK28" s="25"/>
      <c r="BL28" s="34">
        <f t="shared" si="50"/>
        <v>0</v>
      </c>
      <c r="BM28" s="34">
        <f t="shared" si="51"/>
        <v>0</v>
      </c>
      <c r="BN28" s="25"/>
      <c r="BO28" s="34">
        <f t="shared" si="52"/>
        <v>0</v>
      </c>
      <c r="BP28" s="34">
        <f t="shared" si="53"/>
        <v>0</v>
      </c>
      <c r="BQ28" s="25"/>
      <c r="BR28" s="34">
        <f t="shared" si="54"/>
        <v>0</v>
      </c>
      <c r="BS28" s="34">
        <f t="shared" si="55"/>
        <v>0</v>
      </c>
      <c r="BT28" s="25"/>
      <c r="BU28" s="34">
        <f t="shared" si="56"/>
        <v>0</v>
      </c>
      <c r="BV28" s="34">
        <f t="shared" si="57"/>
        <v>0</v>
      </c>
      <c r="BW28" s="25"/>
      <c r="BX28" s="34">
        <f t="shared" si="58"/>
        <v>0</v>
      </c>
      <c r="BY28" s="34">
        <f t="shared" si="59"/>
        <v>0</v>
      </c>
      <c r="BZ28" s="25"/>
      <c r="CA28" s="34">
        <f t="shared" si="60"/>
        <v>0</v>
      </c>
      <c r="CB28" s="34">
        <f t="shared" si="61"/>
        <v>0</v>
      </c>
      <c r="CC28" s="25"/>
      <c r="CD28" s="34">
        <f t="shared" si="62"/>
        <v>0</v>
      </c>
      <c r="CE28" s="34">
        <f t="shared" si="63"/>
        <v>0</v>
      </c>
      <c r="CF28" s="25"/>
      <c r="CG28" s="34">
        <f t="shared" si="64"/>
        <v>0</v>
      </c>
      <c r="CH28" s="34">
        <f t="shared" si="65"/>
        <v>0</v>
      </c>
      <c r="CI28" s="25"/>
      <c r="CJ28" s="34">
        <f t="shared" si="66"/>
        <v>0</v>
      </c>
      <c r="CK28" s="34">
        <f t="shared" si="67"/>
        <v>0</v>
      </c>
      <c r="CL28" s="25"/>
      <c r="CM28" s="34">
        <f t="shared" si="68"/>
        <v>0</v>
      </c>
      <c r="CN28" s="34">
        <f t="shared" si="69"/>
        <v>0</v>
      </c>
      <c r="CO28" s="25"/>
      <c r="CP28" s="34">
        <f t="shared" si="70"/>
        <v>0</v>
      </c>
      <c r="CQ28" s="34">
        <f t="shared" si="71"/>
        <v>0</v>
      </c>
      <c r="CR28" s="25"/>
      <c r="CS28" s="34">
        <f t="shared" si="72"/>
        <v>0</v>
      </c>
      <c r="CT28" s="34">
        <f t="shared" si="73"/>
        <v>0</v>
      </c>
      <c r="CU28" s="25"/>
      <c r="CV28" s="34">
        <f t="shared" si="74"/>
        <v>0</v>
      </c>
      <c r="CW28" s="34">
        <f t="shared" si="75"/>
        <v>0</v>
      </c>
      <c r="CX28" s="25"/>
      <c r="CY28" s="34">
        <f t="shared" si="76"/>
        <v>0</v>
      </c>
      <c r="CZ28" s="34">
        <f t="shared" si="77"/>
        <v>0</v>
      </c>
      <c r="DA28" s="25"/>
      <c r="DB28" s="34">
        <f t="shared" si="78"/>
        <v>0</v>
      </c>
      <c r="DC28" s="34">
        <f t="shared" si="79"/>
        <v>0</v>
      </c>
      <c r="DD28" s="25"/>
      <c r="DE28" s="34">
        <f t="shared" si="80"/>
        <v>0</v>
      </c>
      <c r="DF28" s="34">
        <f t="shared" si="81"/>
        <v>0</v>
      </c>
      <c r="DG28" s="25"/>
      <c r="DH28" s="34">
        <f t="shared" si="82"/>
        <v>0</v>
      </c>
      <c r="DI28" s="34">
        <f t="shared" si="83"/>
        <v>0</v>
      </c>
      <c r="DJ28" s="25"/>
      <c r="DK28" s="34">
        <f t="shared" si="84"/>
        <v>0</v>
      </c>
      <c r="DL28" s="34">
        <f t="shared" si="85"/>
        <v>0</v>
      </c>
      <c r="DM28" s="25"/>
      <c r="DN28" s="34">
        <f t="shared" si="86"/>
        <v>0</v>
      </c>
      <c r="DO28" s="34">
        <f t="shared" si="87"/>
        <v>0</v>
      </c>
      <c r="DP28" s="25"/>
      <c r="DQ28" s="34">
        <f t="shared" si="88"/>
        <v>0</v>
      </c>
      <c r="DR28" s="34">
        <f t="shared" si="89"/>
        <v>0</v>
      </c>
      <c r="DS28" s="25"/>
      <c r="DT28" s="34">
        <f t="shared" si="90"/>
        <v>0</v>
      </c>
      <c r="DU28" s="34">
        <f t="shared" si="91"/>
        <v>0</v>
      </c>
      <c r="DV28" s="25"/>
      <c r="DW28" s="34">
        <f t="shared" si="92"/>
        <v>0</v>
      </c>
      <c r="DX28" s="34">
        <f t="shared" si="93"/>
        <v>0</v>
      </c>
      <c r="DY28" s="25"/>
      <c r="DZ28" s="34">
        <f t="shared" si="94"/>
        <v>0</v>
      </c>
      <c r="EA28" s="34">
        <f t="shared" si="95"/>
        <v>0</v>
      </c>
      <c r="EB28" s="25"/>
      <c r="EC28" s="34">
        <f t="shared" si="96"/>
        <v>0</v>
      </c>
      <c r="ED28" s="34">
        <f t="shared" si="97"/>
        <v>0</v>
      </c>
      <c r="EE28" s="25"/>
      <c r="EF28" s="34">
        <f t="shared" si="98"/>
        <v>0</v>
      </c>
      <c r="EG28" s="34">
        <f t="shared" si="99"/>
        <v>0</v>
      </c>
      <c r="EH28" s="25"/>
      <c r="EI28" s="34">
        <f t="shared" si="100"/>
        <v>0</v>
      </c>
      <c r="EJ28" s="34">
        <f t="shared" si="101"/>
        <v>0</v>
      </c>
      <c r="EK28" s="25"/>
      <c r="EL28" s="34">
        <f t="shared" si="102"/>
        <v>0</v>
      </c>
      <c r="EM28" s="34">
        <f t="shared" si="103"/>
        <v>0</v>
      </c>
      <c r="EN28" s="34">
        <f t="shared" si="104"/>
        <v>0</v>
      </c>
      <c r="EO28" s="34">
        <f t="shared" si="105"/>
        <v>0</v>
      </c>
      <c r="EP28" s="97" t="str">
        <f t="shared" si="106"/>
        <v/>
      </c>
      <c r="EQ28" s="98" t="str">
        <f>IF(AU28="","",VLOOKUP(AU28,'Equipment Master A800b'!$B$6:$J$45,9,FALSE))</f>
        <v/>
      </c>
      <c r="ER28" s="99" t="str">
        <f t="shared" si="107"/>
        <v/>
      </c>
      <c r="ES28" s="104"/>
    </row>
    <row r="29" spans="1:149" s="7" customFormat="1" ht="14.25" customHeight="1" thickBot="1" x14ac:dyDescent="0.4">
      <c r="A29" s="28" t="s">
        <v>94</v>
      </c>
      <c r="B29" s="188" t="s">
        <v>5</v>
      </c>
      <c r="C29" s="246" t="str">
        <f>IF(C28="","",VLOOKUP(C28,'Personnel Master A800a'!$B$5:$D$54,3,FALSE))</f>
        <v/>
      </c>
      <c r="D29" s="246"/>
      <c r="E29" s="189">
        <f t="shared" ref="E29" si="128">C28</f>
        <v>0</v>
      </c>
      <c r="F29" s="189" t="s">
        <v>6</v>
      </c>
      <c r="G29" s="256"/>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162"/>
      <c r="AN29" s="129">
        <f t="shared" si="40"/>
        <v>0</v>
      </c>
      <c r="AO29" s="40"/>
      <c r="AP29" s="186" t="str">
        <f>IF(C28="","",VLOOKUP(C28,'Personnel Master A800a'!$B$5:$X$354,23,FALSE))</f>
        <v/>
      </c>
      <c r="AQ29" s="247" t="str">
        <f t="shared" si="41"/>
        <v/>
      </c>
      <c r="AR29" s="248"/>
      <c r="AS29" s="23"/>
      <c r="AT29" s="85">
        <f t="shared" si="109"/>
        <v>22</v>
      </c>
      <c r="AU29" s="29"/>
      <c r="AV29" s="199" t="str">
        <f>IF(AU29="","",VLOOKUP(AU29,'Equipment Master A800b'!$B$6:$C$45,2,FALSE))</f>
        <v/>
      </c>
      <c r="AW29" s="30"/>
      <c r="AX29" s="32"/>
      <c r="AY29" s="25"/>
      <c r="AZ29" s="34">
        <f t="shared" si="42"/>
        <v>0</v>
      </c>
      <c r="BA29" s="34">
        <f t="shared" si="43"/>
        <v>0</v>
      </c>
      <c r="BB29" s="25"/>
      <c r="BC29" s="34">
        <f t="shared" si="44"/>
        <v>0</v>
      </c>
      <c r="BD29" s="34">
        <f t="shared" si="45"/>
        <v>0</v>
      </c>
      <c r="BE29" s="25"/>
      <c r="BF29" s="34">
        <f t="shared" si="46"/>
        <v>0</v>
      </c>
      <c r="BG29" s="34">
        <f t="shared" si="47"/>
        <v>0</v>
      </c>
      <c r="BH29" s="25"/>
      <c r="BI29" s="34">
        <f t="shared" si="48"/>
        <v>0</v>
      </c>
      <c r="BJ29" s="34">
        <f t="shared" si="49"/>
        <v>0</v>
      </c>
      <c r="BK29" s="25"/>
      <c r="BL29" s="34">
        <f t="shared" si="50"/>
        <v>0</v>
      </c>
      <c r="BM29" s="34">
        <f t="shared" si="51"/>
        <v>0</v>
      </c>
      <c r="BN29" s="25"/>
      <c r="BO29" s="34">
        <f t="shared" si="52"/>
        <v>0</v>
      </c>
      <c r="BP29" s="34">
        <f t="shared" si="53"/>
        <v>0</v>
      </c>
      <c r="BQ29" s="25"/>
      <c r="BR29" s="34">
        <f t="shared" si="54"/>
        <v>0</v>
      </c>
      <c r="BS29" s="34">
        <f t="shared" si="55"/>
        <v>0</v>
      </c>
      <c r="BT29" s="25"/>
      <c r="BU29" s="34">
        <f t="shared" si="56"/>
        <v>0</v>
      </c>
      <c r="BV29" s="34">
        <f t="shared" si="57"/>
        <v>0</v>
      </c>
      <c r="BW29" s="25"/>
      <c r="BX29" s="34">
        <f t="shared" si="58"/>
        <v>0</v>
      </c>
      <c r="BY29" s="34">
        <f t="shared" si="59"/>
        <v>0</v>
      </c>
      <c r="BZ29" s="25"/>
      <c r="CA29" s="34">
        <f t="shared" si="60"/>
        <v>0</v>
      </c>
      <c r="CB29" s="34">
        <f t="shared" si="61"/>
        <v>0</v>
      </c>
      <c r="CC29" s="25"/>
      <c r="CD29" s="34">
        <f t="shared" si="62"/>
        <v>0</v>
      </c>
      <c r="CE29" s="34">
        <f t="shared" si="63"/>
        <v>0</v>
      </c>
      <c r="CF29" s="25"/>
      <c r="CG29" s="34">
        <f t="shared" si="64"/>
        <v>0</v>
      </c>
      <c r="CH29" s="34">
        <f t="shared" si="65"/>
        <v>0</v>
      </c>
      <c r="CI29" s="25"/>
      <c r="CJ29" s="34">
        <f t="shared" si="66"/>
        <v>0</v>
      </c>
      <c r="CK29" s="34">
        <f t="shared" si="67"/>
        <v>0</v>
      </c>
      <c r="CL29" s="25"/>
      <c r="CM29" s="34">
        <f t="shared" si="68"/>
        <v>0</v>
      </c>
      <c r="CN29" s="34">
        <f t="shared" si="69"/>
        <v>0</v>
      </c>
      <c r="CO29" s="25"/>
      <c r="CP29" s="34">
        <f t="shared" si="70"/>
        <v>0</v>
      </c>
      <c r="CQ29" s="34">
        <f t="shared" si="71"/>
        <v>0</v>
      </c>
      <c r="CR29" s="25"/>
      <c r="CS29" s="34">
        <f t="shared" si="72"/>
        <v>0</v>
      </c>
      <c r="CT29" s="34">
        <f t="shared" si="73"/>
        <v>0</v>
      </c>
      <c r="CU29" s="25"/>
      <c r="CV29" s="34">
        <f t="shared" si="74"/>
        <v>0</v>
      </c>
      <c r="CW29" s="34">
        <f t="shared" si="75"/>
        <v>0</v>
      </c>
      <c r="CX29" s="25"/>
      <c r="CY29" s="34">
        <f t="shared" si="76"/>
        <v>0</v>
      </c>
      <c r="CZ29" s="34">
        <f t="shared" si="77"/>
        <v>0</v>
      </c>
      <c r="DA29" s="25"/>
      <c r="DB29" s="34">
        <f t="shared" si="78"/>
        <v>0</v>
      </c>
      <c r="DC29" s="34">
        <f t="shared" si="79"/>
        <v>0</v>
      </c>
      <c r="DD29" s="25"/>
      <c r="DE29" s="34">
        <f t="shared" si="80"/>
        <v>0</v>
      </c>
      <c r="DF29" s="34">
        <f t="shared" si="81"/>
        <v>0</v>
      </c>
      <c r="DG29" s="25"/>
      <c r="DH29" s="34">
        <f t="shared" si="82"/>
        <v>0</v>
      </c>
      <c r="DI29" s="34">
        <f t="shared" si="83"/>
        <v>0</v>
      </c>
      <c r="DJ29" s="25"/>
      <c r="DK29" s="34">
        <f t="shared" si="84"/>
        <v>0</v>
      </c>
      <c r="DL29" s="34">
        <f t="shared" si="85"/>
        <v>0</v>
      </c>
      <c r="DM29" s="25"/>
      <c r="DN29" s="34">
        <f t="shared" si="86"/>
        <v>0</v>
      </c>
      <c r="DO29" s="34">
        <f t="shared" si="87"/>
        <v>0</v>
      </c>
      <c r="DP29" s="25"/>
      <c r="DQ29" s="34">
        <f t="shared" si="88"/>
        <v>0</v>
      </c>
      <c r="DR29" s="34">
        <f t="shared" si="89"/>
        <v>0</v>
      </c>
      <c r="DS29" s="25"/>
      <c r="DT29" s="34">
        <f t="shared" si="90"/>
        <v>0</v>
      </c>
      <c r="DU29" s="34">
        <f t="shared" si="91"/>
        <v>0</v>
      </c>
      <c r="DV29" s="25"/>
      <c r="DW29" s="34">
        <f t="shared" si="92"/>
        <v>0</v>
      </c>
      <c r="DX29" s="34">
        <f t="shared" si="93"/>
        <v>0</v>
      </c>
      <c r="DY29" s="25"/>
      <c r="DZ29" s="34">
        <f t="shared" si="94"/>
        <v>0</v>
      </c>
      <c r="EA29" s="34">
        <f t="shared" si="95"/>
        <v>0</v>
      </c>
      <c r="EB29" s="25"/>
      <c r="EC29" s="34">
        <f t="shared" si="96"/>
        <v>0</v>
      </c>
      <c r="ED29" s="34">
        <f t="shared" si="97"/>
        <v>0</v>
      </c>
      <c r="EE29" s="25"/>
      <c r="EF29" s="34">
        <f t="shared" si="98"/>
        <v>0</v>
      </c>
      <c r="EG29" s="34">
        <f t="shared" si="99"/>
        <v>0</v>
      </c>
      <c r="EH29" s="25"/>
      <c r="EI29" s="34">
        <f t="shared" si="100"/>
        <v>0</v>
      </c>
      <c r="EJ29" s="34">
        <f t="shared" si="101"/>
        <v>0</v>
      </c>
      <c r="EK29" s="25"/>
      <c r="EL29" s="34">
        <f t="shared" si="102"/>
        <v>0</v>
      </c>
      <c r="EM29" s="34">
        <f t="shared" si="103"/>
        <v>0</v>
      </c>
      <c r="EN29" s="34">
        <f t="shared" si="104"/>
        <v>0</v>
      </c>
      <c r="EO29" s="34">
        <f t="shared" si="105"/>
        <v>0</v>
      </c>
      <c r="EP29" s="97" t="str">
        <f t="shared" si="106"/>
        <v/>
      </c>
      <c r="EQ29" s="98" t="str">
        <f>IF(AU29="","",VLOOKUP(AU29,'Equipment Master A800b'!$B$6:$J$45,9,FALSE))</f>
        <v/>
      </c>
      <c r="ER29" s="99" t="str">
        <f t="shared" si="107"/>
        <v/>
      </c>
      <c r="ES29" s="104"/>
    </row>
    <row r="30" spans="1:149" s="7" customFormat="1" ht="14.25" customHeight="1" x14ac:dyDescent="0.35">
      <c r="A30" s="26" t="s">
        <v>67</v>
      </c>
      <c r="B30" s="27" t="s">
        <v>1</v>
      </c>
      <c r="C30" s="249"/>
      <c r="D30" s="250"/>
      <c r="E30" s="37">
        <f t="shared" ref="E30" si="129">C30</f>
        <v>0</v>
      </c>
      <c r="F30" s="14" t="s">
        <v>2</v>
      </c>
      <c r="G30" s="255"/>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128">
        <f t="shared" si="40"/>
        <v>0</v>
      </c>
      <c r="AO30" s="15"/>
      <c r="AP30" s="185" t="str">
        <f>IF(C30="","",VLOOKUP(C30,'Personnel Master A800a'!$B$5:$W$354,22,FALSE))</f>
        <v/>
      </c>
      <c r="AQ30" s="251" t="str">
        <f t="shared" si="41"/>
        <v/>
      </c>
      <c r="AR30" s="252"/>
      <c r="AS30" s="23"/>
      <c r="AT30" s="85">
        <f t="shared" si="109"/>
        <v>23</v>
      </c>
      <c r="AU30" s="29"/>
      <c r="AV30" s="199" t="str">
        <f>IF(AU30="","",VLOOKUP(AU30,'Equipment Master A800b'!$B$6:$C$45,2,FALSE))</f>
        <v/>
      </c>
      <c r="AW30" s="30"/>
      <c r="AX30" s="32"/>
      <c r="AY30" s="25"/>
      <c r="AZ30" s="34">
        <f t="shared" si="42"/>
        <v>0</v>
      </c>
      <c r="BA30" s="34">
        <f t="shared" si="43"/>
        <v>0</v>
      </c>
      <c r="BB30" s="25"/>
      <c r="BC30" s="34">
        <f t="shared" si="44"/>
        <v>0</v>
      </c>
      <c r="BD30" s="34">
        <f t="shared" si="45"/>
        <v>0</v>
      </c>
      <c r="BE30" s="25"/>
      <c r="BF30" s="34">
        <f t="shared" si="46"/>
        <v>0</v>
      </c>
      <c r="BG30" s="34">
        <f t="shared" si="47"/>
        <v>0</v>
      </c>
      <c r="BH30" s="25"/>
      <c r="BI30" s="34">
        <f t="shared" si="48"/>
        <v>0</v>
      </c>
      <c r="BJ30" s="34">
        <f t="shared" si="49"/>
        <v>0</v>
      </c>
      <c r="BK30" s="25"/>
      <c r="BL30" s="34">
        <f t="shared" si="50"/>
        <v>0</v>
      </c>
      <c r="BM30" s="34">
        <f t="shared" si="51"/>
        <v>0</v>
      </c>
      <c r="BN30" s="25"/>
      <c r="BO30" s="34">
        <f t="shared" si="52"/>
        <v>0</v>
      </c>
      <c r="BP30" s="34">
        <f t="shared" si="53"/>
        <v>0</v>
      </c>
      <c r="BQ30" s="25"/>
      <c r="BR30" s="34">
        <f t="shared" si="54"/>
        <v>0</v>
      </c>
      <c r="BS30" s="34">
        <f t="shared" si="55"/>
        <v>0</v>
      </c>
      <c r="BT30" s="25"/>
      <c r="BU30" s="34">
        <f t="shared" si="56"/>
        <v>0</v>
      </c>
      <c r="BV30" s="34">
        <f t="shared" si="57"/>
        <v>0</v>
      </c>
      <c r="BW30" s="25"/>
      <c r="BX30" s="34">
        <f t="shared" si="58"/>
        <v>0</v>
      </c>
      <c r="BY30" s="34">
        <f t="shared" si="59"/>
        <v>0</v>
      </c>
      <c r="BZ30" s="25"/>
      <c r="CA30" s="34">
        <f t="shared" si="60"/>
        <v>0</v>
      </c>
      <c r="CB30" s="34">
        <f t="shared" si="61"/>
        <v>0</v>
      </c>
      <c r="CC30" s="25"/>
      <c r="CD30" s="34">
        <f t="shared" si="62"/>
        <v>0</v>
      </c>
      <c r="CE30" s="34">
        <f t="shared" si="63"/>
        <v>0</v>
      </c>
      <c r="CF30" s="25"/>
      <c r="CG30" s="34">
        <f t="shared" si="64"/>
        <v>0</v>
      </c>
      <c r="CH30" s="34">
        <f t="shared" si="65"/>
        <v>0</v>
      </c>
      <c r="CI30" s="25"/>
      <c r="CJ30" s="34">
        <f t="shared" si="66"/>
        <v>0</v>
      </c>
      <c r="CK30" s="34">
        <f t="shared" si="67"/>
        <v>0</v>
      </c>
      <c r="CL30" s="25"/>
      <c r="CM30" s="34">
        <f t="shared" si="68"/>
        <v>0</v>
      </c>
      <c r="CN30" s="34">
        <f t="shared" si="69"/>
        <v>0</v>
      </c>
      <c r="CO30" s="25"/>
      <c r="CP30" s="34">
        <f t="shared" si="70"/>
        <v>0</v>
      </c>
      <c r="CQ30" s="34">
        <f t="shared" si="71"/>
        <v>0</v>
      </c>
      <c r="CR30" s="25"/>
      <c r="CS30" s="34">
        <f t="shared" si="72"/>
        <v>0</v>
      </c>
      <c r="CT30" s="34">
        <f t="shared" si="73"/>
        <v>0</v>
      </c>
      <c r="CU30" s="25"/>
      <c r="CV30" s="34">
        <f t="shared" si="74"/>
        <v>0</v>
      </c>
      <c r="CW30" s="34">
        <f t="shared" si="75"/>
        <v>0</v>
      </c>
      <c r="CX30" s="25"/>
      <c r="CY30" s="34">
        <f t="shared" si="76"/>
        <v>0</v>
      </c>
      <c r="CZ30" s="34">
        <f t="shared" si="77"/>
        <v>0</v>
      </c>
      <c r="DA30" s="25"/>
      <c r="DB30" s="34">
        <f t="shared" si="78"/>
        <v>0</v>
      </c>
      <c r="DC30" s="34">
        <f t="shared" si="79"/>
        <v>0</v>
      </c>
      <c r="DD30" s="25"/>
      <c r="DE30" s="34">
        <f t="shared" si="80"/>
        <v>0</v>
      </c>
      <c r="DF30" s="34">
        <f t="shared" si="81"/>
        <v>0</v>
      </c>
      <c r="DG30" s="25"/>
      <c r="DH30" s="34">
        <f t="shared" si="82"/>
        <v>0</v>
      </c>
      <c r="DI30" s="34">
        <f t="shared" si="83"/>
        <v>0</v>
      </c>
      <c r="DJ30" s="25"/>
      <c r="DK30" s="34">
        <f t="shared" si="84"/>
        <v>0</v>
      </c>
      <c r="DL30" s="34">
        <f t="shared" si="85"/>
        <v>0</v>
      </c>
      <c r="DM30" s="25"/>
      <c r="DN30" s="34">
        <f t="shared" si="86"/>
        <v>0</v>
      </c>
      <c r="DO30" s="34">
        <f t="shared" si="87"/>
        <v>0</v>
      </c>
      <c r="DP30" s="25"/>
      <c r="DQ30" s="34">
        <f t="shared" si="88"/>
        <v>0</v>
      </c>
      <c r="DR30" s="34">
        <f t="shared" si="89"/>
        <v>0</v>
      </c>
      <c r="DS30" s="25"/>
      <c r="DT30" s="34">
        <f t="shared" si="90"/>
        <v>0</v>
      </c>
      <c r="DU30" s="34">
        <f t="shared" si="91"/>
        <v>0</v>
      </c>
      <c r="DV30" s="25"/>
      <c r="DW30" s="34">
        <f t="shared" si="92"/>
        <v>0</v>
      </c>
      <c r="DX30" s="34">
        <f t="shared" si="93"/>
        <v>0</v>
      </c>
      <c r="DY30" s="25"/>
      <c r="DZ30" s="34">
        <f t="shared" si="94"/>
        <v>0</v>
      </c>
      <c r="EA30" s="34">
        <f t="shared" si="95"/>
        <v>0</v>
      </c>
      <c r="EB30" s="25"/>
      <c r="EC30" s="34">
        <f t="shared" si="96"/>
        <v>0</v>
      </c>
      <c r="ED30" s="34">
        <f t="shared" si="97"/>
        <v>0</v>
      </c>
      <c r="EE30" s="25"/>
      <c r="EF30" s="34">
        <f t="shared" si="98"/>
        <v>0</v>
      </c>
      <c r="EG30" s="34">
        <f t="shared" si="99"/>
        <v>0</v>
      </c>
      <c r="EH30" s="25"/>
      <c r="EI30" s="34">
        <f t="shared" si="100"/>
        <v>0</v>
      </c>
      <c r="EJ30" s="34">
        <f t="shared" si="101"/>
        <v>0</v>
      </c>
      <c r="EK30" s="25"/>
      <c r="EL30" s="34">
        <f t="shared" si="102"/>
        <v>0</v>
      </c>
      <c r="EM30" s="34">
        <f t="shared" si="103"/>
        <v>0</v>
      </c>
      <c r="EN30" s="34">
        <f t="shared" si="104"/>
        <v>0</v>
      </c>
      <c r="EO30" s="34">
        <f t="shared" si="105"/>
        <v>0</v>
      </c>
      <c r="EP30" s="97" t="str">
        <f t="shared" si="106"/>
        <v/>
      </c>
      <c r="EQ30" s="98" t="str">
        <f>IF(AU30="","",VLOOKUP(AU30,'Equipment Master A800b'!$B$6:$J$45,9,FALSE))</f>
        <v/>
      </c>
      <c r="ER30" s="99" t="str">
        <f t="shared" si="107"/>
        <v/>
      </c>
      <c r="ES30" s="104"/>
    </row>
    <row r="31" spans="1:149" s="7" customFormat="1" ht="14.25" customHeight="1" thickBot="1" x14ac:dyDescent="0.4">
      <c r="A31" s="28" t="s">
        <v>93</v>
      </c>
      <c r="B31" s="188" t="s">
        <v>5</v>
      </c>
      <c r="C31" s="246" t="str">
        <f>IF(C30="","",VLOOKUP(C30,'Personnel Master A800a'!$B$5:$D$54,3,FALSE))</f>
        <v/>
      </c>
      <c r="D31" s="246"/>
      <c r="E31" s="189">
        <f t="shared" ref="E31" si="130">C30</f>
        <v>0</v>
      </c>
      <c r="F31" s="189" t="s">
        <v>6</v>
      </c>
      <c r="G31" s="256"/>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162"/>
      <c r="AN31" s="129">
        <f t="shared" si="40"/>
        <v>0</v>
      </c>
      <c r="AO31" s="40"/>
      <c r="AP31" s="186" t="str">
        <f>IF(C30="","",VLOOKUP(C30,'Personnel Master A800a'!$B$5:$X$354,23,FALSE))</f>
        <v/>
      </c>
      <c r="AQ31" s="247" t="str">
        <f t="shared" si="41"/>
        <v/>
      </c>
      <c r="AR31" s="248"/>
      <c r="AS31" s="23"/>
      <c r="AT31" s="85">
        <f t="shared" si="109"/>
        <v>24</v>
      </c>
      <c r="AU31" s="29"/>
      <c r="AV31" s="199" t="str">
        <f>IF(AU31="","",VLOOKUP(AU31,'Equipment Master A800b'!$B$6:$C$45,2,FALSE))</f>
        <v/>
      </c>
      <c r="AW31" s="30"/>
      <c r="AX31" s="32"/>
      <c r="AY31" s="25"/>
      <c r="AZ31" s="34">
        <f t="shared" si="42"/>
        <v>0</v>
      </c>
      <c r="BA31" s="34">
        <f t="shared" si="43"/>
        <v>0</v>
      </c>
      <c r="BB31" s="25"/>
      <c r="BC31" s="34">
        <f t="shared" si="44"/>
        <v>0</v>
      </c>
      <c r="BD31" s="34">
        <f t="shared" si="45"/>
        <v>0</v>
      </c>
      <c r="BE31" s="25"/>
      <c r="BF31" s="34">
        <f t="shared" si="46"/>
        <v>0</v>
      </c>
      <c r="BG31" s="34">
        <f t="shared" si="47"/>
        <v>0</v>
      </c>
      <c r="BH31" s="25"/>
      <c r="BI31" s="34">
        <f t="shared" si="48"/>
        <v>0</v>
      </c>
      <c r="BJ31" s="34">
        <f t="shared" si="49"/>
        <v>0</v>
      </c>
      <c r="BK31" s="25"/>
      <c r="BL31" s="34">
        <f t="shared" si="50"/>
        <v>0</v>
      </c>
      <c r="BM31" s="34">
        <f t="shared" si="51"/>
        <v>0</v>
      </c>
      <c r="BN31" s="25"/>
      <c r="BO31" s="34">
        <f t="shared" si="52"/>
        <v>0</v>
      </c>
      <c r="BP31" s="34">
        <f t="shared" si="53"/>
        <v>0</v>
      </c>
      <c r="BQ31" s="25"/>
      <c r="BR31" s="34">
        <f t="shared" si="54"/>
        <v>0</v>
      </c>
      <c r="BS31" s="34">
        <f t="shared" si="55"/>
        <v>0</v>
      </c>
      <c r="BT31" s="25"/>
      <c r="BU31" s="34">
        <f t="shared" si="56"/>
        <v>0</v>
      </c>
      <c r="BV31" s="34">
        <f t="shared" si="57"/>
        <v>0</v>
      </c>
      <c r="BW31" s="25"/>
      <c r="BX31" s="34">
        <f t="shared" si="58"/>
        <v>0</v>
      </c>
      <c r="BY31" s="34">
        <f t="shared" si="59"/>
        <v>0</v>
      </c>
      <c r="BZ31" s="25"/>
      <c r="CA31" s="34">
        <f t="shared" si="60"/>
        <v>0</v>
      </c>
      <c r="CB31" s="34">
        <f t="shared" si="61"/>
        <v>0</v>
      </c>
      <c r="CC31" s="25"/>
      <c r="CD31" s="34">
        <f t="shared" si="62"/>
        <v>0</v>
      </c>
      <c r="CE31" s="34">
        <f t="shared" si="63"/>
        <v>0</v>
      </c>
      <c r="CF31" s="25"/>
      <c r="CG31" s="34">
        <f t="shared" si="64"/>
        <v>0</v>
      </c>
      <c r="CH31" s="34">
        <f t="shared" si="65"/>
        <v>0</v>
      </c>
      <c r="CI31" s="25"/>
      <c r="CJ31" s="34">
        <f t="shared" si="66"/>
        <v>0</v>
      </c>
      <c r="CK31" s="34">
        <f t="shared" si="67"/>
        <v>0</v>
      </c>
      <c r="CL31" s="25"/>
      <c r="CM31" s="34">
        <f t="shared" si="68"/>
        <v>0</v>
      </c>
      <c r="CN31" s="34">
        <f t="shared" si="69"/>
        <v>0</v>
      </c>
      <c r="CO31" s="25"/>
      <c r="CP31" s="34">
        <f t="shared" si="70"/>
        <v>0</v>
      </c>
      <c r="CQ31" s="34">
        <f t="shared" si="71"/>
        <v>0</v>
      </c>
      <c r="CR31" s="25"/>
      <c r="CS31" s="34">
        <f t="shared" si="72"/>
        <v>0</v>
      </c>
      <c r="CT31" s="34">
        <f t="shared" si="73"/>
        <v>0</v>
      </c>
      <c r="CU31" s="25"/>
      <c r="CV31" s="34">
        <f t="shared" si="74"/>
        <v>0</v>
      </c>
      <c r="CW31" s="34">
        <f t="shared" si="75"/>
        <v>0</v>
      </c>
      <c r="CX31" s="25"/>
      <c r="CY31" s="34">
        <f t="shared" si="76"/>
        <v>0</v>
      </c>
      <c r="CZ31" s="34">
        <f t="shared" si="77"/>
        <v>0</v>
      </c>
      <c r="DA31" s="25"/>
      <c r="DB31" s="34">
        <f t="shared" si="78"/>
        <v>0</v>
      </c>
      <c r="DC31" s="34">
        <f t="shared" si="79"/>
        <v>0</v>
      </c>
      <c r="DD31" s="25"/>
      <c r="DE31" s="34">
        <f t="shared" si="80"/>
        <v>0</v>
      </c>
      <c r="DF31" s="34">
        <f t="shared" si="81"/>
        <v>0</v>
      </c>
      <c r="DG31" s="25"/>
      <c r="DH31" s="34">
        <f t="shared" si="82"/>
        <v>0</v>
      </c>
      <c r="DI31" s="34">
        <f t="shared" si="83"/>
        <v>0</v>
      </c>
      <c r="DJ31" s="25"/>
      <c r="DK31" s="34">
        <f t="shared" si="84"/>
        <v>0</v>
      </c>
      <c r="DL31" s="34">
        <f t="shared" si="85"/>
        <v>0</v>
      </c>
      <c r="DM31" s="25"/>
      <c r="DN31" s="34">
        <f t="shared" si="86"/>
        <v>0</v>
      </c>
      <c r="DO31" s="34">
        <f t="shared" si="87"/>
        <v>0</v>
      </c>
      <c r="DP31" s="25"/>
      <c r="DQ31" s="34">
        <f t="shared" si="88"/>
        <v>0</v>
      </c>
      <c r="DR31" s="34">
        <f t="shared" si="89"/>
        <v>0</v>
      </c>
      <c r="DS31" s="25"/>
      <c r="DT31" s="34">
        <f t="shared" si="90"/>
        <v>0</v>
      </c>
      <c r="DU31" s="34">
        <f t="shared" si="91"/>
        <v>0</v>
      </c>
      <c r="DV31" s="25"/>
      <c r="DW31" s="34">
        <f t="shared" si="92"/>
        <v>0</v>
      </c>
      <c r="DX31" s="34">
        <f t="shared" si="93"/>
        <v>0</v>
      </c>
      <c r="DY31" s="25"/>
      <c r="DZ31" s="34">
        <f t="shared" si="94"/>
        <v>0</v>
      </c>
      <c r="EA31" s="34">
        <f t="shared" si="95"/>
        <v>0</v>
      </c>
      <c r="EB31" s="25"/>
      <c r="EC31" s="34">
        <f t="shared" si="96"/>
        <v>0</v>
      </c>
      <c r="ED31" s="34">
        <f t="shared" si="97"/>
        <v>0</v>
      </c>
      <c r="EE31" s="25"/>
      <c r="EF31" s="34">
        <f t="shared" si="98"/>
        <v>0</v>
      </c>
      <c r="EG31" s="34">
        <f t="shared" si="99"/>
        <v>0</v>
      </c>
      <c r="EH31" s="25"/>
      <c r="EI31" s="34">
        <f t="shared" si="100"/>
        <v>0</v>
      </c>
      <c r="EJ31" s="34">
        <f t="shared" si="101"/>
        <v>0</v>
      </c>
      <c r="EK31" s="25"/>
      <c r="EL31" s="34">
        <f t="shared" si="102"/>
        <v>0</v>
      </c>
      <c r="EM31" s="34">
        <f t="shared" si="103"/>
        <v>0</v>
      </c>
      <c r="EN31" s="34">
        <f t="shared" si="104"/>
        <v>0</v>
      </c>
      <c r="EO31" s="34">
        <f t="shared" si="105"/>
        <v>0</v>
      </c>
      <c r="EP31" s="97" t="str">
        <f t="shared" si="106"/>
        <v/>
      </c>
      <c r="EQ31" s="98" t="str">
        <f>IF(AU31="","",VLOOKUP(AU31,'Equipment Master A800b'!$B$6:$J$45,9,FALSE))</f>
        <v/>
      </c>
      <c r="ER31" s="99" t="str">
        <f t="shared" si="107"/>
        <v/>
      </c>
      <c r="ES31" s="104"/>
    </row>
    <row r="32" spans="1:149" s="7" customFormat="1" ht="14.25" customHeight="1" x14ac:dyDescent="0.35">
      <c r="A32" s="26" t="s">
        <v>68</v>
      </c>
      <c r="B32" s="27" t="s">
        <v>1</v>
      </c>
      <c r="C32" s="249"/>
      <c r="D32" s="250"/>
      <c r="E32" s="37">
        <f t="shared" ref="E32" si="131">C32</f>
        <v>0</v>
      </c>
      <c r="F32" s="14" t="s">
        <v>2</v>
      </c>
      <c r="G32" s="255"/>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128">
        <f t="shared" si="40"/>
        <v>0</v>
      </c>
      <c r="AO32" s="15"/>
      <c r="AP32" s="185" t="str">
        <f>IF(C32="","",VLOOKUP(C32,'Personnel Master A800a'!$B$5:$W$354,22,FALSE))</f>
        <v/>
      </c>
      <c r="AQ32" s="251" t="str">
        <f t="shared" si="41"/>
        <v/>
      </c>
      <c r="AR32" s="252"/>
      <c r="AS32" s="23"/>
      <c r="AT32" s="85">
        <f t="shared" si="109"/>
        <v>25</v>
      </c>
      <c r="AU32" s="29"/>
      <c r="AV32" s="199" t="str">
        <f>IF(AU32="","",VLOOKUP(AU32,'Equipment Master A800b'!$B$6:$C$45,2,FALSE))</f>
        <v/>
      </c>
      <c r="AW32" s="30"/>
      <c r="AX32" s="32"/>
      <c r="AY32" s="25"/>
      <c r="AZ32" s="34">
        <f t="shared" si="42"/>
        <v>0</v>
      </c>
      <c r="BA32" s="34">
        <f t="shared" si="43"/>
        <v>0</v>
      </c>
      <c r="BB32" s="25"/>
      <c r="BC32" s="34">
        <f t="shared" si="44"/>
        <v>0</v>
      </c>
      <c r="BD32" s="34">
        <f t="shared" si="45"/>
        <v>0</v>
      </c>
      <c r="BE32" s="25"/>
      <c r="BF32" s="34">
        <f t="shared" si="46"/>
        <v>0</v>
      </c>
      <c r="BG32" s="34">
        <f t="shared" si="47"/>
        <v>0</v>
      </c>
      <c r="BH32" s="25"/>
      <c r="BI32" s="34">
        <f t="shared" si="48"/>
        <v>0</v>
      </c>
      <c r="BJ32" s="34">
        <f t="shared" si="49"/>
        <v>0</v>
      </c>
      <c r="BK32" s="25"/>
      <c r="BL32" s="34">
        <f t="shared" si="50"/>
        <v>0</v>
      </c>
      <c r="BM32" s="34">
        <f t="shared" si="51"/>
        <v>0</v>
      </c>
      <c r="BN32" s="25"/>
      <c r="BO32" s="34">
        <f t="shared" si="52"/>
        <v>0</v>
      </c>
      <c r="BP32" s="34">
        <f t="shared" si="53"/>
        <v>0</v>
      </c>
      <c r="BQ32" s="25"/>
      <c r="BR32" s="34">
        <f t="shared" si="54"/>
        <v>0</v>
      </c>
      <c r="BS32" s="34">
        <f t="shared" si="55"/>
        <v>0</v>
      </c>
      <c r="BT32" s="25"/>
      <c r="BU32" s="34">
        <f t="shared" si="56"/>
        <v>0</v>
      </c>
      <c r="BV32" s="34">
        <f t="shared" si="57"/>
        <v>0</v>
      </c>
      <c r="BW32" s="25"/>
      <c r="BX32" s="34">
        <f t="shared" si="58"/>
        <v>0</v>
      </c>
      <c r="BY32" s="34">
        <f t="shared" si="59"/>
        <v>0</v>
      </c>
      <c r="BZ32" s="25"/>
      <c r="CA32" s="34">
        <f t="shared" si="60"/>
        <v>0</v>
      </c>
      <c r="CB32" s="34">
        <f t="shared" si="61"/>
        <v>0</v>
      </c>
      <c r="CC32" s="25"/>
      <c r="CD32" s="34">
        <f t="shared" si="62"/>
        <v>0</v>
      </c>
      <c r="CE32" s="34">
        <f t="shared" si="63"/>
        <v>0</v>
      </c>
      <c r="CF32" s="25"/>
      <c r="CG32" s="34">
        <f t="shared" si="64"/>
        <v>0</v>
      </c>
      <c r="CH32" s="34">
        <f t="shared" si="65"/>
        <v>0</v>
      </c>
      <c r="CI32" s="25"/>
      <c r="CJ32" s="34">
        <f t="shared" si="66"/>
        <v>0</v>
      </c>
      <c r="CK32" s="34">
        <f t="shared" si="67"/>
        <v>0</v>
      </c>
      <c r="CL32" s="25"/>
      <c r="CM32" s="34">
        <f t="shared" si="68"/>
        <v>0</v>
      </c>
      <c r="CN32" s="34">
        <f t="shared" si="69"/>
        <v>0</v>
      </c>
      <c r="CO32" s="25"/>
      <c r="CP32" s="34">
        <f t="shared" si="70"/>
        <v>0</v>
      </c>
      <c r="CQ32" s="34">
        <f t="shared" si="71"/>
        <v>0</v>
      </c>
      <c r="CR32" s="25"/>
      <c r="CS32" s="34">
        <f t="shared" si="72"/>
        <v>0</v>
      </c>
      <c r="CT32" s="34">
        <f t="shared" si="73"/>
        <v>0</v>
      </c>
      <c r="CU32" s="25"/>
      <c r="CV32" s="34">
        <f t="shared" si="74"/>
        <v>0</v>
      </c>
      <c r="CW32" s="34">
        <f t="shared" si="75"/>
        <v>0</v>
      </c>
      <c r="CX32" s="25"/>
      <c r="CY32" s="34">
        <f t="shared" si="76"/>
        <v>0</v>
      </c>
      <c r="CZ32" s="34">
        <f t="shared" si="77"/>
        <v>0</v>
      </c>
      <c r="DA32" s="25"/>
      <c r="DB32" s="34">
        <f t="shared" si="78"/>
        <v>0</v>
      </c>
      <c r="DC32" s="34">
        <f t="shared" si="79"/>
        <v>0</v>
      </c>
      <c r="DD32" s="25"/>
      <c r="DE32" s="34">
        <f t="shared" si="80"/>
        <v>0</v>
      </c>
      <c r="DF32" s="34">
        <f t="shared" si="81"/>
        <v>0</v>
      </c>
      <c r="DG32" s="25"/>
      <c r="DH32" s="34">
        <f t="shared" si="82"/>
        <v>0</v>
      </c>
      <c r="DI32" s="34">
        <f t="shared" si="83"/>
        <v>0</v>
      </c>
      <c r="DJ32" s="25"/>
      <c r="DK32" s="34">
        <f t="shared" si="84"/>
        <v>0</v>
      </c>
      <c r="DL32" s="34">
        <f t="shared" si="85"/>
        <v>0</v>
      </c>
      <c r="DM32" s="25"/>
      <c r="DN32" s="34">
        <f t="shared" si="86"/>
        <v>0</v>
      </c>
      <c r="DO32" s="34">
        <f t="shared" si="87"/>
        <v>0</v>
      </c>
      <c r="DP32" s="25"/>
      <c r="DQ32" s="34">
        <f t="shared" si="88"/>
        <v>0</v>
      </c>
      <c r="DR32" s="34">
        <f t="shared" si="89"/>
        <v>0</v>
      </c>
      <c r="DS32" s="25"/>
      <c r="DT32" s="34">
        <f t="shared" si="90"/>
        <v>0</v>
      </c>
      <c r="DU32" s="34">
        <f t="shared" si="91"/>
        <v>0</v>
      </c>
      <c r="DV32" s="25"/>
      <c r="DW32" s="34">
        <f t="shared" si="92"/>
        <v>0</v>
      </c>
      <c r="DX32" s="34">
        <f t="shared" si="93"/>
        <v>0</v>
      </c>
      <c r="DY32" s="25"/>
      <c r="DZ32" s="34">
        <f t="shared" si="94"/>
        <v>0</v>
      </c>
      <c r="EA32" s="34">
        <f t="shared" si="95"/>
        <v>0</v>
      </c>
      <c r="EB32" s="25"/>
      <c r="EC32" s="34">
        <f t="shared" si="96"/>
        <v>0</v>
      </c>
      <c r="ED32" s="34">
        <f t="shared" si="97"/>
        <v>0</v>
      </c>
      <c r="EE32" s="25"/>
      <c r="EF32" s="34">
        <f t="shared" si="98"/>
        <v>0</v>
      </c>
      <c r="EG32" s="34">
        <f t="shared" si="99"/>
        <v>0</v>
      </c>
      <c r="EH32" s="25"/>
      <c r="EI32" s="34">
        <f t="shared" si="100"/>
        <v>0</v>
      </c>
      <c r="EJ32" s="34">
        <f t="shared" si="101"/>
        <v>0</v>
      </c>
      <c r="EK32" s="25"/>
      <c r="EL32" s="34">
        <f t="shared" si="102"/>
        <v>0</v>
      </c>
      <c r="EM32" s="34">
        <f t="shared" si="103"/>
        <v>0</v>
      </c>
      <c r="EN32" s="34">
        <f t="shared" si="104"/>
        <v>0</v>
      </c>
      <c r="EO32" s="34">
        <f t="shared" si="105"/>
        <v>0</v>
      </c>
      <c r="EP32" s="97" t="str">
        <f t="shared" si="106"/>
        <v/>
      </c>
      <c r="EQ32" s="98" t="str">
        <f>IF(AU32="","",VLOOKUP(AU32,'Equipment Master A800b'!$B$6:$J$45,9,FALSE))</f>
        <v/>
      </c>
      <c r="ER32" s="99" t="str">
        <f t="shared" si="107"/>
        <v/>
      </c>
      <c r="ES32" s="104"/>
    </row>
    <row r="33" spans="1:149" s="7" customFormat="1" ht="14.25" customHeight="1" thickBot="1" x14ac:dyDescent="0.4">
      <c r="A33" s="28" t="s">
        <v>92</v>
      </c>
      <c r="B33" s="188" t="s">
        <v>5</v>
      </c>
      <c r="C33" s="246" t="str">
        <f>IF(C32="","",VLOOKUP(C32,'Personnel Master A800a'!$B$5:$D$54,3,FALSE))</f>
        <v/>
      </c>
      <c r="D33" s="246"/>
      <c r="E33" s="189">
        <f t="shared" ref="E33" si="132">C32</f>
        <v>0</v>
      </c>
      <c r="F33" s="189" t="s">
        <v>6</v>
      </c>
      <c r="G33" s="256"/>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162"/>
      <c r="AN33" s="129">
        <f t="shared" si="40"/>
        <v>0</v>
      </c>
      <c r="AO33" s="40"/>
      <c r="AP33" s="186" t="str">
        <f>IF(C32="","",VLOOKUP(C32,'Personnel Master A800a'!$B$5:$X$354,23,FALSE))</f>
        <v/>
      </c>
      <c r="AQ33" s="247" t="str">
        <f t="shared" si="41"/>
        <v/>
      </c>
      <c r="AR33" s="248"/>
      <c r="AS33" s="23"/>
      <c r="AT33" s="85">
        <f t="shared" si="109"/>
        <v>26</v>
      </c>
      <c r="AU33" s="29"/>
      <c r="AV33" s="199" t="str">
        <f>IF(AU33="","",VLOOKUP(AU33,'Equipment Master A800b'!$B$6:$C$45,2,FALSE))</f>
        <v/>
      </c>
      <c r="AW33" s="30"/>
      <c r="AX33" s="32"/>
      <c r="AY33" s="25"/>
      <c r="AZ33" s="34">
        <f t="shared" si="42"/>
        <v>0</v>
      </c>
      <c r="BA33" s="34">
        <f t="shared" si="43"/>
        <v>0</v>
      </c>
      <c r="BB33" s="25"/>
      <c r="BC33" s="34">
        <f t="shared" si="44"/>
        <v>0</v>
      </c>
      <c r="BD33" s="34">
        <f t="shared" si="45"/>
        <v>0</v>
      </c>
      <c r="BE33" s="25"/>
      <c r="BF33" s="34">
        <f t="shared" si="46"/>
        <v>0</v>
      </c>
      <c r="BG33" s="34">
        <f t="shared" si="47"/>
        <v>0</v>
      </c>
      <c r="BH33" s="25"/>
      <c r="BI33" s="34">
        <f t="shared" si="48"/>
        <v>0</v>
      </c>
      <c r="BJ33" s="34">
        <f t="shared" si="49"/>
        <v>0</v>
      </c>
      <c r="BK33" s="25"/>
      <c r="BL33" s="34">
        <f t="shared" si="50"/>
        <v>0</v>
      </c>
      <c r="BM33" s="34">
        <f t="shared" si="51"/>
        <v>0</v>
      </c>
      <c r="BN33" s="25"/>
      <c r="BO33" s="34">
        <f t="shared" si="52"/>
        <v>0</v>
      </c>
      <c r="BP33" s="34">
        <f t="shared" si="53"/>
        <v>0</v>
      </c>
      <c r="BQ33" s="25"/>
      <c r="BR33" s="34">
        <f t="shared" si="54"/>
        <v>0</v>
      </c>
      <c r="BS33" s="34">
        <f t="shared" si="55"/>
        <v>0</v>
      </c>
      <c r="BT33" s="25"/>
      <c r="BU33" s="34">
        <f t="shared" si="56"/>
        <v>0</v>
      </c>
      <c r="BV33" s="34">
        <f t="shared" si="57"/>
        <v>0</v>
      </c>
      <c r="BW33" s="25"/>
      <c r="BX33" s="34">
        <f t="shared" si="58"/>
        <v>0</v>
      </c>
      <c r="BY33" s="34">
        <f t="shared" si="59"/>
        <v>0</v>
      </c>
      <c r="BZ33" s="25"/>
      <c r="CA33" s="34">
        <f t="shared" si="60"/>
        <v>0</v>
      </c>
      <c r="CB33" s="34">
        <f t="shared" si="61"/>
        <v>0</v>
      </c>
      <c r="CC33" s="25"/>
      <c r="CD33" s="34">
        <f t="shared" si="62"/>
        <v>0</v>
      </c>
      <c r="CE33" s="34">
        <f t="shared" si="63"/>
        <v>0</v>
      </c>
      <c r="CF33" s="25"/>
      <c r="CG33" s="34">
        <f t="shared" si="64"/>
        <v>0</v>
      </c>
      <c r="CH33" s="34">
        <f t="shared" si="65"/>
        <v>0</v>
      </c>
      <c r="CI33" s="25"/>
      <c r="CJ33" s="34">
        <f t="shared" si="66"/>
        <v>0</v>
      </c>
      <c r="CK33" s="34">
        <f t="shared" si="67"/>
        <v>0</v>
      </c>
      <c r="CL33" s="25"/>
      <c r="CM33" s="34">
        <f t="shared" si="68"/>
        <v>0</v>
      </c>
      <c r="CN33" s="34">
        <f t="shared" si="69"/>
        <v>0</v>
      </c>
      <c r="CO33" s="25"/>
      <c r="CP33" s="34">
        <f t="shared" si="70"/>
        <v>0</v>
      </c>
      <c r="CQ33" s="34">
        <f t="shared" si="71"/>
        <v>0</v>
      </c>
      <c r="CR33" s="25"/>
      <c r="CS33" s="34">
        <f t="shared" si="72"/>
        <v>0</v>
      </c>
      <c r="CT33" s="34">
        <f t="shared" si="73"/>
        <v>0</v>
      </c>
      <c r="CU33" s="25"/>
      <c r="CV33" s="34">
        <f t="shared" si="74"/>
        <v>0</v>
      </c>
      <c r="CW33" s="34">
        <f t="shared" si="75"/>
        <v>0</v>
      </c>
      <c r="CX33" s="25"/>
      <c r="CY33" s="34">
        <f t="shared" si="76"/>
        <v>0</v>
      </c>
      <c r="CZ33" s="34">
        <f t="shared" si="77"/>
        <v>0</v>
      </c>
      <c r="DA33" s="25"/>
      <c r="DB33" s="34">
        <f t="shared" si="78"/>
        <v>0</v>
      </c>
      <c r="DC33" s="34">
        <f t="shared" si="79"/>
        <v>0</v>
      </c>
      <c r="DD33" s="25"/>
      <c r="DE33" s="34">
        <f t="shared" si="80"/>
        <v>0</v>
      </c>
      <c r="DF33" s="34">
        <f t="shared" si="81"/>
        <v>0</v>
      </c>
      <c r="DG33" s="25"/>
      <c r="DH33" s="34">
        <f t="shared" si="82"/>
        <v>0</v>
      </c>
      <c r="DI33" s="34">
        <f t="shared" si="83"/>
        <v>0</v>
      </c>
      <c r="DJ33" s="25"/>
      <c r="DK33" s="34">
        <f t="shared" si="84"/>
        <v>0</v>
      </c>
      <c r="DL33" s="34">
        <f t="shared" si="85"/>
        <v>0</v>
      </c>
      <c r="DM33" s="25"/>
      <c r="DN33" s="34">
        <f t="shared" si="86"/>
        <v>0</v>
      </c>
      <c r="DO33" s="34">
        <f t="shared" si="87"/>
        <v>0</v>
      </c>
      <c r="DP33" s="25"/>
      <c r="DQ33" s="34">
        <f t="shared" si="88"/>
        <v>0</v>
      </c>
      <c r="DR33" s="34">
        <f t="shared" si="89"/>
        <v>0</v>
      </c>
      <c r="DS33" s="25"/>
      <c r="DT33" s="34">
        <f t="shared" si="90"/>
        <v>0</v>
      </c>
      <c r="DU33" s="34">
        <f t="shared" si="91"/>
        <v>0</v>
      </c>
      <c r="DV33" s="25"/>
      <c r="DW33" s="34">
        <f t="shared" si="92"/>
        <v>0</v>
      </c>
      <c r="DX33" s="34">
        <f t="shared" si="93"/>
        <v>0</v>
      </c>
      <c r="DY33" s="25"/>
      <c r="DZ33" s="34">
        <f t="shared" si="94"/>
        <v>0</v>
      </c>
      <c r="EA33" s="34">
        <f t="shared" si="95"/>
        <v>0</v>
      </c>
      <c r="EB33" s="25"/>
      <c r="EC33" s="34">
        <f t="shared" si="96"/>
        <v>0</v>
      </c>
      <c r="ED33" s="34">
        <f t="shared" si="97"/>
        <v>0</v>
      </c>
      <c r="EE33" s="25"/>
      <c r="EF33" s="34">
        <f t="shared" si="98"/>
        <v>0</v>
      </c>
      <c r="EG33" s="34">
        <f t="shared" si="99"/>
        <v>0</v>
      </c>
      <c r="EH33" s="25"/>
      <c r="EI33" s="34">
        <f t="shared" si="100"/>
        <v>0</v>
      </c>
      <c r="EJ33" s="34">
        <f t="shared" si="101"/>
        <v>0</v>
      </c>
      <c r="EK33" s="25"/>
      <c r="EL33" s="34">
        <f t="shared" si="102"/>
        <v>0</v>
      </c>
      <c r="EM33" s="34">
        <f t="shared" si="103"/>
        <v>0</v>
      </c>
      <c r="EN33" s="34">
        <f t="shared" si="104"/>
        <v>0</v>
      </c>
      <c r="EO33" s="34">
        <f t="shared" si="105"/>
        <v>0</v>
      </c>
      <c r="EP33" s="97" t="str">
        <f t="shared" si="106"/>
        <v/>
      </c>
      <c r="EQ33" s="98" t="str">
        <f>IF(AU33="","",VLOOKUP(AU33,'Equipment Master A800b'!$B$6:$J$45,9,FALSE))</f>
        <v/>
      </c>
      <c r="ER33" s="99" t="str">
        <f t="shared" si="107"/>
        <v/>
      </c>
      <c r="ES33" s="104"/>
    </row>
    <row r="34" spans="1:149" s="7" customFormat="1" ht="14.25" customHeight="1" x14ac:dyDescent="0.35">
      <c r="A34" s="26" t="s">
        <v>69</v>
      </c>
      <c r="B34" s="27" t="s">
        <v>1</v>
      </c>
      <c r="C34" s="249"/>
      <c r="D34" s="250"/>
      <c r="E34" s="37">
        <f t="shared" ref="E34" si="133">C34</f>
        <v>0</v>
      </c>
      <c r="F34" s="14" t="s">
        <v>2</v>
      </c>
      <c r="G34" s="255"/>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128">
        <f t="shared" si="40"/>
        <v>0</v>
      </c>
      <c r="AO34" s="15"/>
      <c r="AP34" s="185" t="str">
        <f>IF(C34="","",VLOOKUP(C34,'Personnel Master A800a'!$B$5:$W$354,22,FALSE))</f>
        <v/>
      </c>
      <c r="AQ34" s="251" t="str">
        <f t="shared" si="41"/>
        <v/>
      </c>
      <c r="AR34" s="252"/>
      <c r="AS34" s="23"/>
      <c r="AT34" s="85">
        <f t="shared" si="109"/>
        <v>27</v>
      </c>
      <c r="AU34" s="29"/>
      <c r="AV34" s="199" t="str">
        <f>IF(AU34="","",VLOOKUP(AU34,'Equipment Master A800b'!$B$6:$C$45,2,FALSE))</f>
        <v/>
      </c>
      <c r="AW34" s="30"/>
      <c r="AX34" s="32"/>
      <c r="AY34" s="25"/>
      <c r="AZ34" s="34">
        <f t="shared" si="42"/>
        <v>0</v>
      </c>
      <c r="BA34" s="34">
        <f t="shared" si="43"/>
        <v>0</v>
      </c>
      <c r="BB34" s="25"/>
      <c r="BC34" s="34">
        <f t="shared" si="44"/>
        <v>0</v>
      </c>
      <c r="BD34" s="34">
        <f t="shared" si="45"/>
        <v>0</v>
      </c>
      <c r="BE34" s="25"/>
      <c r="BF34" s="34">
        <f t="shared" si="46"/>
        <v>0</v>
      </c>
      <c r="BG34" s="34">
        <f t="shared" si="47"/>
        <v>0</v>
      </c>
      <c r="BH34" s="25"/>
      <c r="BI34" s="34">
        <f t="shared" si="48"/>
        <v>0</v>
      </c>
      <c r="BJ34" s="34">
        <f t="shared" si="49"/>
        <v>0</v>
      </c>
      <c r="BK34" s="25"/>
      <c r="BL34" s="34">
        <f t="shared" si="50"/>
        <v>0</v>
      </c>
      <c r="BM34" s="34">
        <f t="shared" si="51"/>
        <v>0</v>
      </c>
      <c r="BN34" s="25"/>
      <c r="BO34" s="34">
        <f t="shared" si="52"/>
        <v>0</v>
      </c>
      <c r="BP34" s="34">
        <f t="shared" si="53"/>
        <v>0</v>
      </c>
      <c r="BQ34" s="25"/>
      <c r="BR34" s="34">
        <f t="shared" si="54"/>
        <v>0</v>
      </c>
      <c r="BS34" s="34">
        <f t="shared" si="55"/>
        <v>0</v>
      </c>
      <c r="BT34" s="25"/>
      <c r="BU34" s="34">
        <f t="shared" si="56"/>
        <v>0</v>
      </c>
      <c r="BV34" s="34">
        <f t="shared" si="57"/>
        <v>0</v>
      </c>
      <c r="BW34" s="25"/>
      <c r="BX34" s="34">
        <f t="shared" si="58"/>
        <v>0</v>
      </c>
      <c r="BY34" s="34">
        <f t="shared" si="59"/>
        <v>0</v>
      </c>
      <c r="BZ34" s="25"/>
      <c r="CA34" s="34">
        <f t="shared" si="60"/>
        <v>0</v>
      </c>
      <c r="CB34" s="34">
        <f t="shared" si="61"/>
        <v>0</v>
      </c>
      <c r="CC34" s="25"/>
      <c r="CD34" s="34">
        <f t="shared" si="62"/>
        <v>0</v>
      </c>
      <c r="CE34" s="34">
        <f t="shared" si="63"/>
        <v>0</v>
      </c>
      <c r="CF34" s="25"/>
      <c r="CG34" s="34">
        <f t="shared" si="64"/>
        <v>0</v>
      </c>
      <c r="CH34" s="34">
        <f t="shared" si="65"/>
        <v>0</v>
      </c>
      <c r="CI34" s="25"/>
      <c r="CJ34" s="34">
        <f t="shared" si="66"/>
        <v>0</v>
      </c>
      <c r="CK34" s="34">
        <f t="shared" si="67"/>
        <v>0</v>
      </c>
      <c r="CL34" s="25"/>
      <c r="CM34" s="34">
        <f t="shared" si="68"/>
        <v>0</v>
      </c>
      <c r="CN34" s="34">
        <f t="shared" si="69"/>
        <v>0</v>
      </c>
      <c r="CO34" s="25"/>
      <c r="CP34" s="34">
        <f t="shared" si="70"/>
        <v>0</v>
      </c>
      <c r="CQ34" s="34">
        <f t="shared" si="71"/>
        <v>0</v>
      </c>
      <c r="CR34" s="25"/>
      <c r="CS34" s="34">
        <f t="shared" si="72"/>
        <v>0</v>
      </c>
      <c r="CT34" s="34">
        <f t="shared" si="73"/>
        <v>0</v>
      </c>
      <c r="CU34" s="25"/>
      <c r="CV34" s="34">
        <f t="shared" si="74"/>
        <v>0</v>
      </c>
      <c r="CW34" s="34">
        <f t="shared" si="75"/>
        <v>0</v>
      </c>
      <c r="CX34" s="25"/>
      <c r="CY34" s="34">
        <f t="shared" si="76"/>
        <v>0</v>
      </c>
      <c r="CZ34" s="34">
        <f t="shared" si="77"/>
        <v>0</v>
      </c>
      <c r="DA34" s="25"/>
      <c r="DB34" s="34">
        <f t="shared" si="78"/>
        <v>0</v>
      </c>
      <c r="DC34" s="34">
        <f t="shared" si="79"/>
        <v>0</v>
      </c>
      <c r="DD34" s="25"/>
      <c r="DE34" s="34">
        <f t="shared" si="80"/>
        <v>0</v>
      </c>
      <c r="DF34" s="34">
        <f t="shared" si="81"/>
        <v>0</v>
      </c>
      <c r="DG34" s="25"/>
      <c r="DH34" s="34">
        <f t="shared" si="82"/>
        <v>0</v>
      </c>
      <c r="DI34" s="34">
        <f t="shared" si="83"/>
        <v>0</v>
      </c>
      <c r="DJ34" s="25"/>
      <c r="DK34" s="34">
        <f t="shared" si="84"/>
        <v>0</v>
      </c>
      <c r="DL34" s="34">
        <f t="shared" si="85"/>
        <v>0</v>
      </c>
      <c r="DM34" s="25"/>
      <c r="DN34" s="34">
        <f t="shared" si="86"/>
        <v>0</v>
      </c>
      <c r="DO34" s="34">
        <f t="shared" si="87"/>
        <v>0</v>
      </c>
      <c r="DP34" s="25"/>
      <c r="DQ34" s="34">
        <f t="shared" si="88"/>
        <v>0</v>
      </c>
      <c r="DR34" s="34">
        <f t="shared" si="89"/>
        <v>0</v>
      </c>
      <c r="DS34" s="25"/>
      <c r="DT34" s="34">
        <f t="shared" si="90"/>
        <v>0</v>
      </c>
      <c r="DU34" s="34">
        <f t="shared" si="91"/>
        <v>0</v>
      </c>
      <c r="DV34" s="25"/>
      <c r="DW34" s="34">
        <f t="shared" si="92"/>
        <v>0</v>
      </c>
      <c r="DX34" s="34">
        <f t="shared" si="93"/>
        <v>0</v>
      </c>
      <c r="DY34" s="25"/>
      <c r="DZ34" s="34">
        <f t="shared" si="94"/>
        <v>0</v>
      </c>
      <c r="EA34" s="34">
        <f t="shared" si="95"/>
        <v>0</v>
      </c>
      <c r="EB34" s="25"/>
      <c r="EC34" s="34">
        <f t="shared" si="96"/>
        <v>0</v>
      </c>
      <c r="ED34" s="34">
        <f t="shared" si="97"/>
        <v>0</v>
      </c>
      <c r="EE34" s="25"/>
      <c r="EF34" s="34">
        <f t="shared" si="98"/>
        <v>0</v>
      </c>
      <c r="EG34" s="34">
        <f t="shared" si="99"/>
        <v>0</v>
      </c>
      <c r="EH34" s="25"/>
      <c r="EI34" s="34">
        <f t="shared" si="100"/>
        <v>0</v>
      </c>
      <c r="EJ34" s="34">
        <f t="shared" si="101"/>
        <v>0</v>
      </c>
      <c r="EK34" s="25"/>
      <c r="EL34" s="34">
        <f t="shared" si="102"/>
        <v>0</v>
      </c>
      <c r="EM34" s="34">
        <f t="shared" si="103"/>
        <v>0</v>
      </c>
      <c r="EN34" s="34">
        <f t="shared" si="104"/>
        <v>0</v>
      </c>
      <c r="EO34" s="34">
        <f t="shared" si="105"/>
        <v>0</v>
      </c>
      <c r="EP34" s="97" t="str">
        <f t="shared" si="106"/>
        <v/>
      </c>
      <c r="EQ34" s="98" t="str">
        <f>IF(AU34="","",VLOOKUP(AU34,'Equipment Master A800b'!$B$6:$J$45,9,FALSE))</f>
        <v/>
      </c>
      <c r="ER34" s="99" t="str">
        <f t="shared" si="107"/>
        <v/>
      </c>
      <c r="ES34" s="104"/>
    </row>
    <row r="35" spans="1:149" s="7" customFormat="1" ht="14.25" customHeight="1" thickBot="1" x14ac:dyDescent="0.4">
      <c r="A35" s="28" t="s">
        <v>91</v>
      </c>
      <c r="B35" s="188" t="s">
        <v>5</v>
      </c>
      <c r="C35" s="246" t="str">
        <f>IF(C34="","",VLOOKUP(C34,'Personnel Master A800a'!$B$5:$D$54,3,FALSE))</f>
        <v/>
      </c>
      <c r="D35" s="246"/>
      <c r="E35" s="189">
        <f t="shared" ref="E35" si="134">C34</f>
        <v>0</v>
      </c>
      <c r="F35" s="189" t="s">
        <v>6</v>
      </c>
      <c r="G35" s="256"/>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162"/>
      <c r="AN35" s="129">
        <f t="shared" si="40"/>
        <v>0</v>
      </c>
      <c r="AO35" s="40"/>
      <c r="AP35" s="186" t="str">
        <f>IF(C34="","",VLOOKUP(C34,'Personnel Master A800a'!$B$5:$X$354,23,FALSE))</f>
        <v/>
      </c>
      <c r="AQ35" s="247" t="str">
        <f t="shared" si="41"/>
        <v/>
      </c>
      <c r="AR35" s="248"/>
      <c r="AS35" s="23"/>
      <c r="AT35" s="85">
        <f t="shared" si="109"/>
        <v>28</v>
      </c>
      <c r="AU35" s="29"/>
      <c r="AV35" s="199" t="str">
        <f>IF(AU35="","",VLOOKUP(AU35,'Equipment Master A800b'!$B$6:$C$45,2,FALSE))</f>
        <v/>
      </c>
      <c r="AW35" s="30"/>
      <c r="AX35" s="32"/>
      <c r="AY35" s="25"/>
      <c r="AZ35" s="34">
        <f t="shared" si="42"/>
        <v>0</v>
      </c>
      <c r="BA35" s="34">
        <f t="shared" si="43"/>
        <v>0</v>
      </c>
      <c r="BB35" s="25"/>
      <c r="BC35" s="34">
        <f t="shared" si="44"/>
        <v>0</v>
      </c>
      <c r="BD35" s="34">
        <f t="shared" si="45"/>
        <v>0</v>
      </c>
      <c r="BE35" s="25"/>
      <c r="BF35" s="34">
        <f t="shared" si="46"/>
        <v>0</v>
      </c>
      <c r="BG35" s="34">
        <f t="shared" si="47"/>
        <v>0</v>
      </c>
      <c r="BH35" s="25"/>
      <c r="BI35" s="34">
        <f t="shared" si="48"/>
        <v>0</v>
      </c>
      <c r="BJ35" s="34">
        <f t="shared" si="49"/>
        <v>0</v>
      </c>
      <c r="BK35" s="25"/>
      <c r="BL35" s="34">
        <f t="shared" si="50"/>
        <v>0</v>
      </c>
      <c r="BM35" s="34">
        <f t="shared" si="51"/>
        <v>0</v>
      </c>
      <c r="BN35" s="25"/>
      <c r="BO35" s="34">
        <f t="shared" si="52"/>
        <v>0</v>
      </c>
      <c r="BP35" s="34">
        <f t="shared" si="53"/>
        <v>0</v>
      </c>
      <c r="BQ35" s="25"/>
      <c r="BR35" s="34">
        <f t="shared" si="54"/>
        <v>0</v>
      </c>
      <c r="BS35" s="34">
        <f t="shared" si="55"/>
        <v>0</v>
      </c>
      <c r="BT35" s="25"/>
      <c r="BU35" s="34">
        <f t="shared" si="56"/>
        <v>0</v>
      </c>
      <c r="BV35" s="34">
        <f t="shared" si="57"/>
        <v>0</v>
      </c>
      <c r="BW35" s="25"/>
      <c r="BX35" s="34">
        <f t="shared" si="58"/>
        <v>0</v>
      </c>
      <c r="BY35" s="34">
        <f t="shared" si="59"/>
        <v>0</v>
      </c>
      <c r="BZ35" s="25"/>
      <c r="CA35" s="34">
        <f t="shared" si="60"/>
        <v>0</v>
      </c>
      <c r="CB35" s="34">
        <f t="shared" si="61"/>
        <v>0</v>
      </c>
      <c r="CC35" s="25"/>
      <c r="CD35" s="34">
        <f t="shared" si="62"/>
        <v>0</v>
      </c>
      <c r="CE35" s="34">
        <f t="shared" si="63"/>
        <v>0</v>
      </c>
      <c r="CF35" s="25"/>
      <c r="CG35" s="34">
        <f t="shared" si="64"/>
        <v>0</v>
      </c>
      <c r="CH35" s="34">
        <f t="shared" si="65"/>
        <v>0</v>
      </c>
      <c r="CI35" s="25"/>
      <c r="CJ35" s="34">
        <f t="shared" si="66"/>
        <v>0</v>
      </c>
      <c r="CK35" s="34">
        <f t="shared" si="67"/>
        <v>0</v>
      </c>
      <c r="CL35" s="25"/>
      <c r="CM35" s="34">
        <f t="shared" si="68"/>
        <v>0</v>
      </c>
      <c r="CN35" s="34">
        <f t="shared" si="69"/>
        <v>0</v>
      </c>
      <c r="CO35" s="25"/>
      <c r="CP35" s="34">
        <f t="shared" si="70"/>
        <v>0</v>
      </c>
      <c r="CQ35" s="34">
        <f t="shared" si="71"/>
        <v>0</v>
      </c>
      <c r="CR35" s="25"/>
      <c r="CS35" s="34">
        <f t="shared" si="72"/>
        <v>0</v>
      </c>
      <c r="CT35" s="34">
        <f t="shared" si="73"/>
        <v>0</v>
      </c>
      <c r="CU35" s="25"/>
      <c r="CV35" s="34">
        <f t="shared" si="74"/>
        <v>0</v>
      </c>
      <c r="CW35" s="34">
        <f t="shared" si="75"/>
        <v>0</v>
      </c>
      <c r="CX35" s="25"/>
      <c r="CY35" s="34">
        <f t="shared" si="76"/>
        <v>0</v>
      </c>
      <c r="CZ35" s="34">
        <f t="shared" si="77"/>
        <v>0</v>
      </c>
      <c r="DA35" s="25"/>
      <c r="DB35" s="34">
        <f t="shared" si="78"/>
        <v>0</v>
      </c>
      <c r="DC35" s="34">
        <f t="shared" si="79"/>
        <v>0</v>
      </c>
      <c r="DD35" s="25"/>
      <c r="DE35" s="34">
        <f t="shared" si="80"/>
        <v>0</v>
      </c>
      <c r="DF35" s="34">
        <f t="shared" si="81"/>
        <v>0</v>
      </c>
      <c r="DG35" s="25"/>
      <c r="DH35" s="34">
        <f t="shared" si="82"/>
        <v>0</v>
      </c>
      <c r="DI35" s="34">
        <f t="shared" si="83"/>
        <v>0</v>
      </c>
      <c r="DJ35" s="25"/>
      <c r="DK35" s="34">
        <f t="shared" si="84"/>
        <v>0</v>
      </c>
      <c r="DL35" s="34">
        <f t="shared" si="85"/>
        <v>0</v>
      </c>
      <c r="DM35" s="25"/>
      <c r="DN35" s="34">
        <f t="shared" si="86"/>
        <v>0</v>
      </c>
      <c r="DO35" s="34">
        <f t="shared" si="87"/>
        <v>0</v>
      </c>
      <c r="DP35" s="25"/>
      <c r="DQ35" s="34">
        <f t="shared" si="88"/>
        <v>0</v>
      </c>
      <c r="DR35" s="34">
        <f t="shared" si="89"/>
        <v>0</v>
      </c>
      <c r="DS35" s="25"/>
      <c r="DT35" s="34">
        <f t="shared" si="90"/>
        <v>0</v>
      </c>
      <c r="DU35" s="34">
        <f t="shared" si="91"/>
        <v>0</v>
      </c>
      <c r="DV35" s="25"/>
      <c r="DW35" s="34">
        <f t="shared" si="92"/>
        <v>0</v>
      </c>
      <c r="DX35" s="34">
        <f t="shared" si="93"/>
        <v>0</v>
      </c>
      <c r="DY35" s="25"/>
      <c r="DZ35" s="34">
        <f t="shared" si="94"/>
        <v>0</v>
      </c>
      <c r="EA35" s="34">
        <f t="shared" si="95"/>
        <v>0</v>
      </c>
      <c r="EB35" s="25"/>
      <c r="EC35" s="34">
        <f t="shared" si="96"/>
        <v>0</v>
      </c>
      <c r="ED35" s="34">
        <f t="shared" si="97"/>
        <v>0</v>
      </c>
      <c r="EE35" s="25"/>
      <c r="EF35" s="34">
        <f t="shared" si="98"/>
        <v>0</v>
      </c>
      <c r="EG35" s="34">
        <f t="shared" si="99"/>
        <v>0</v>
      </c>
      <c r="EH35" s="25"/>
      <c r="EI35" s="34">
        <f t="shared" si="100"/>
        <v>0</v>
      </c>
      <c r="EJ35" s="34">
        <f t="shared" si="101"/>
        <v>0</v>
      </c>
      <c r="EK35" s="25"/>
      <c r="EL35" s="34">
        <f t="shared" si="102"/>
        <v>0</v>
      </c>
      <c r="EM35" s="34">
        <f t="shared" si="103"/>
        <v>0</v>
      </c>
      <c r="EN35" s="34">
        <f t="shared" si="104"/>
        <v>0</v>
      </c>
      <c r="EO35" s="34">
        <f t="shared" si="105"/>
        <v>0</v>
      </c>
      <c r="EP35" s="97" t="str">
        <f t="shared" si="106"/>
        <v/>
      </c>
      <c r="EQ35" s="98" t="str">
        <f>IF(AU35="","",VLOOKUP(AU35,'Equipment Master A800b'!$B$6:$J$45,9,FALSE))</f>
        <v/>
      </c>
      <c r="ER35" s="99" t="str">
        <f t="shared" si="107"/>
        <v/>
      </c>
      <c r="ES35" s="104"/>
    </row>
    <row r="36" spans="1:149" s="7" customFormat="1" ht="14.25" customHeight="1" x14ac:dyDescent="0.35">
      <c r="A36" s="26" t="s">
        <v>70</v>
      </c>
      <c r="B36" s="27" t="s">
        <v>1</v>
      </c>
      <c r="C36" s="249"/>
      <c r="D36" s="250"/>
      <c r="E36" s="37">
        <f t="shared" ref="E36" si="135">C36</f>
        <v>0</v>
      </c>
      <c r="F36" s="14" t="s">
        <v>2</v>
      </c>
      <c r="G36" s="255"/>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128">
        <f t="shared" si="40"/>
        <v>0</v>
      </c>
      <c r="AO36" s="15"/>
      <c r="AP36" s="185" t="str">
        <f>IF(C36="","",VLOOKUP(C36,'Personnel Master A800a'!$B$5:$W$354,22,FALSE))</f>
        <v/>
      </c>
      <c r="AQ36" s="251" t="str">
        <f t="shared" si="41"/>
        <v/>
      </c>
      <c r="AR36" s="252"/>
      <c r="AS36" s="23"/>
      <c r="AT36" s="85">
        <f t="shared" si="109"/>
        <v>29</v>
      </c>
      <c r="AU36" s="29"/>
      <c r="AV36" s="199" t="str">
        <f>IF(AU36="","",VLOOKUP(AU36,'Equipment Master A800b'!$B$6:$C$45,2,FALSE))</f>
        <v/>
      </c>
      <c r="AW36" s="30"/>
      <c r="AX36" s="32"/>
      <c r="AY36" s="25"/>
      <c r="AZ36" s="34">
        <f t="shared" si="42"/>
        <v>0</v>
      </c>
      <c r="BA36" s="34">
        <f t="shared" si="43"/>
        <v>0</v>
      </c>
      <c r="BB36" s="25"/>
      <c r="BC36" s="34">
        <f t="shared" si="44"/>
        <v>0</v>
      </c>
      <c r="BD36" s="34">
        <f t="shared" si="45"/>
        <v>0</v>
      </c>
      <c r="BE36" s="25"/>
      <c r="BF36" s="34">
        <f t="shared" si="46"/>
        <v>0</v>
      </c>
      <c r="BG36" s="34">
        <f t="shared" si="47"/>
        <v>0</v>
      </c>
      <c r="BH36" s="25"/>
      <c r="BI36" s="34">
        <f t="shared" si="48"/>
        <v>0</v>
      </c>
      <c r="BJ36" s="34">
        <f t="shared" si="49"/>
        <v>0</v>
      </c>
      <c r="BK36" s="25"/>
      <c r="BL36" s="34">
        <f t="shared" si="50"/>
        <v>0</v>
      </c>
      <c r="BM36" s="34">
        <f t="shared" si="51"/>
        <v>0</v>
      </c>
      <c r="BN36" s="25"/>
      <c r="BO36" s="34">
        <f t="shared" si="52"/>
        <v>0</v>
      </c>
      <c r="BP36" s="34">
        <f t="shared" si="53"/>
        <v>0</v>
      </c>
      <c r="BQ36" s="25"/>
      <c r="BR36" s="34">
        <f t="shared" si="54"/>
        <v>0</v>
      </c>
      <c r="BS36" s="34">
        <f t="shared" si="55"/>
        <v>0</v>
      </c>
      <c r="BT36" s="25"/>
      <c r="BU36" s="34">
        <f t="shared" si="56"/>
        <v>0</v>
      </c>
      <c r="BV36" s="34">
        <f t="shared" si="57"/>
        <v>0</v>
      </c>
      <c r="BW36" s="25"/>
      <c r="BX36" s="34">
        <f t="shared" si="58"/>
        <v>0</v>
      </c>
      <c r="BY36" s="34">
        <f t="shared" si="59"/>
        <v>0</v>
      </c>
      <c r="BZ36" s="25"/>
      <c r="CA36" s="34">
        <f t="shared" si="60"/>
        <v>0</v>
      </c>
      <c r="CB36" s="34">
        <f t="shared" si="61"/>
        <v>0</v>
      </c>
      <c r="CC36" s="25"/>
      <c r="CD36" s="34">
        <f t="shared" si="62"/>
        <v>0</v>
      </c>
      <c r="CE36" s="34">
        <f t="shared" si="63"/>
        <v>0</v>
      </c>
      <c r="CF36" s="25"/>
      <c r="CG36" s="34">
        <f t="shared" si="64"/>
        <v>0</v>
      </c>
      <c r="CH36" s="34">
        <f t="shared" si="65"/>
        <v>0</v>
      </c>
      <c r="CI36" s="25"/>
      <c r="CJ36" s="34">
        <f t="shared" si="66"/>
        <v>0</v>
      </c>
      <c r="CK36" s="34">
        <f t="shared" si="67"/>
        <v>0</v>
      </c>
      <c r="CL36" s="25"/>
      <c r="CM36" s="34">
        <f t="shared" si="68"/>
        <v>0</v>
      </c>
      <c r="CN36" s="34">
        <f t="shared" si="69"/>
        <v>0</v>
      </c>
      <c r="CO36" s="25"/>
      <c r="CP36" s="34">
        <f t="shared" si="70"/>
        <v>0</v>
      </c>
      <c r="CQ36" s="34">
        <f t="shared" si="71"/>
        <v>0</v>
      </c>
      <c r="CR36" s="25"/>
      <c r="CS36" s="34">
        <f t="shared" si="72"/>
        <v>0</v>
      </c>
      <c r="CT36" s="34">
        <f t="shared" si="73"/>
        <v>0</v>
      </c>
      <c r="CU36" s="25"/>
      <c r="CV36" s="34">
        <f t="shared" si="74"/>
        <v>0</v>
      </c>
      <c r="CW36" s="34">
        <f t="shared" si="75"/>
        <v>0</v>
      </c>
      <c r="CX36" s="25"/>
      <c r="CY36" s="34">
        <f t="shared" si="76"/>
        <v>0</v>
      </c>
      <c r="CZ36" s="34">
        <f t="shared" si="77"/>
        <v>0</v>
      </c>
      <c r="DA36" s="25"/>
      <c r="DB36" s="34">
        <f t="shared" si="78"/>
        <v>0</v>
      </c>
      <c r="DC36" s="34">
        <f t="shared" si="79"/>
        <v>0</v>
      </c>
      <c r="DD36" s="25"/>
      <c r="DE36" s="34">
        <f t="shared" si="80"/>
        <v>0</v>
      </c>
      <c r="DF36" s="34">
        <f t="shared" si="81"/>
        <v>0</v>
      </c>
      <c r="DG36" s="25"/>
      <c r="DH36" s="34">
        <f t="shared" si="82"/>
        <v>0</v>
      </c>
      <c r="DI36" s="34">
        <f t="shared" si="83"/>
        <v>0</v>
      </c>
      <c r="DJ36" s="25"/>
      <c r="DK36" s="34">
        <f t="shared" si="84"/>
        <v>0</v>
      </c>
      <c r="DL36" s="34">
        <f t="shared" si="85"/>
        <v>0</v>
      </c>
      <c r="DM36" s="25"/>
      <c r="DN36" s="34">
        <f t="shared" si="86"/>
        <v>0</v>
      </c>
      <c r="DO36" s="34">
        <f t="shared" si="87"/>
        <v>0</v>
      </c>
      <c r="DP36" s="25"/>
      <c r="DQ36" s="34">
        <f t="shared" si="88"/>
        <v>0</v>
      </c>
      <c r="DR36" s="34">
        <f t="shared" si="89"/>
        <v>0</v>
      </c>
      <c r="DS36" s="25"/>
      <c r="DT36" s="34">
        <f t="shared" si="90"/>
        <v>0</v>
      </c>
      <c r="DU36" s="34">
        <f t="shared" si="91"/>
        <v>0</v>
      </c>
      <c r="DV36" s="25"/>
      <c r="DW36" s="34">
        <f t="shared" si="92"/>
        <v>0</v>
      </c>
      <c r="DX36" s="34">
        <f t="shared" si="93"/>
        <v>0</v>
      </c>
      <c r="DY36" s="25"/>
      <c r="DZ36" s="34">
        <f t="shared" si="94"/>
        <v>0</v>
      </c>
      <c r="EA36" s="34">
        <f t="shared" si="95"/>
        <v>0</v>
      </c>
      <c r="EB36" s="25"/>
      <c r="EC36" s="34">
        <f t="shared" si="96"/>
        <v>0</v>
      </c>
      <c r="ED36" s="34">
        <f t="shared" si="97"/>
        <v>0</v>
      </c>
      <c r="EE36" s="25"/>
      <c r="EF36" s="34">
        <f t="shared" si="98"/>
        <v>0</v>
      </c>
      <c r="EG36" s="34">
        <f t="shared" si="99"/>
        <v>0</v>
      </c>
      <c r="EH36" s="25"/>
      <c r="EI36" s="34">
        <f t="shared" si="100"/>
        <v>0</v>
      </c>
      <c r="EJ36" s="34">
        <f t="shared" si="101"/>
        <v>0</v>
      </c>
      <c r="EK36" s="25"/>
      <c r="EL36" s="34">
        <f t="shared" si="102"/>
        <v>0</v>
      </c>
      <c r="EM36" s="34">
        <f t="shared" si="103"/>
        <v>0</v>
      </c>
      <c r="EN36" s="34">
        <f t="shared" si="104"/>
        <v>0</v>
      </c>
      <c r="EO36" s="34">
        <f t="shared" si="105"/>
        <v>0</v>
      </c>
      <c r="EP36" s="97" t="str">
        <f t="shared" si="106"/>
        <v/>
      </c>
      <c r="EQ36" s="98" t="str">
        <f>IF(AU36="","",VLOOKUP(AU36,'Equipment Master A800b'!$B$6:$J$45,9,FALSE))</f>
        <v/>
      </c>
      <c r="ER36" s="99" t="str">
        <f t="shared" si="107"/>
        <v/>
      </c>
      <c r="ES36" s="104"/>
    </row>
    <row r="37" spans="1:149" s="7" customFormat="1" ht="14.25" customHeight="1" thickBot="1" x14ac:dyDescent="0.4">
      <c r="A37" s="28" t="s">
        <v>90</v>
      </c>
      <c r="B37" s="188" t="s">
        <v>5</v>
      </c>
      <c r="C37" s="246" t="str">
        <f>IF(C36="","",VLOOKUP(C36,'Personnel Master A800a'!$B$5:$D$54,3,FALSE))</f>
        <v/>
      </c>
      <c r="D37" s="246"/>
      <c r="E37" s="189">
        <f t="shared" ref="E37" si="136">C36</f>
        <v>0</v>
      </c>
      <c r="F37" s="189" t="s">
        <v>6</v>
      </c>
      <c r="G37" s="256"/>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162"/>
      <c r="AN37" s="129">
        <f t="shared" si="40"/>
        <v>0</v>
      </c>
      <c r="AO37" s="40"/>
      <c r="AP37" s="186" t="str">
        <f>IF(C36="","",VLOOKUP(C36,'Personnel Master A800a'!$B$5:$X$354,23,FALSE))</f>
        <v/>
      </c>
      <c r="AQ37" s="247" t="str">
        <f t="shared" si="41"/>
        <v/>
      </c>
      <c r="AR37" s="248"/>
      <c r="AS37" s="23"/>
      <c r="AT37" s="85">
        <f t="shared" si="109"/>
        <v>30</v>
      </c>
      <c r="AU37" s="29"/>
      <c r="AV37" s="199" t="str">
        <f>IF(AU37="","",VLOOKUP(AU37,'Equipment Master A800b'!$B$6:$C$45,2,FALSE))</f>
        <v/>
      </c>
      <c r="AW37" s="30"/>
      <c r="AX37" s="32"/>
      <c r="AY37" s="25"/>
      <c r="AZ37" s="34">
        <f t="shared" si="42"/>
        <v>0</v>
      </c>
      <c r="BA37" s="34">
        <f t="shared" si="43"/>
        <v>0</v>
      </c>
      <c r="BB37" s="25"/>
      <c r="BC37" s="34">
        <f t="shared" si="44"/>
        <v>0</v>
      </c>
      <c r="BD37" s="34">
        <f t="shared" si="45"/>
        <v>0</v>
      </c>
      <c r="BE37" s="25"/>
      <c r="BF37" s="34">
        <f t="shared" si="46"/>
        <v>0</v>
      </c>
      <c r="BG37" s="34">
        <f t="shared" si="47"/>
        <v>0</v>
      </c>
      <c r="BH37" s="25"/>
      <c r="BI37" s="34">
        <f t="shared" si="48"/>
        <v>0</v>
      </c>
      <c r="BJ37" s="34">
        <f t="shared" si="49"/>
        <v>0</v>
      </c>
      <c r="BK37" s="25"/>
      <c r="BL37" s="34">
        <f t="shared" si="50"/>
        <v>0</v>
      </c>
      <c r="BM37" s="34">
        <f t="shared" si="51"/>
        <v>0</v>
      </c>
      <c r="BN37" s="25"/>
      <c r="BO37" s="34">
        <f t="shared" si="52"/>
        <v>0</v>
      </c>
      <c r="BP37" s="34">
        <f t="shared" si="53"/>
        <v>0</v>
      </c>
      <c r="BQ37" s="25"/>
      <c r="BR37" s="34">
        <f t="shared" si="54"/>
        <v>0</v>
      </c>
      <c r="BS37" s="34">
        <f t="shared" si="55"/>
        <v>0</v>
      </c>
      <c r="BT37" s="25"/>
      <c r="BU37" s="34">
        <f t="shared" si="56"/>
        <v>0</v>
      </c>
      <c r="BV37" s="34">
        <f t="shared" si="57"/>
        <v>0</v>
      </c>
      <c r="BW37" s="25"/>
      <c r="BX37" s="34">
        <f t="shared" si="58"/>
        <v>0</v>
      </c>
      <c r="BY37" s="34">
        <f t="shared" si="59"/>
        <v>0</v>
      </c>
      <c r="BZ37" s="25"/>
      <c r="CA37" s="34">
        <f t="shared" si="60"/>
        <v>0</v>
      </c>
      <c r="CB37" s="34">
        <f t="shared" si="61"/>
        <v>0</v>
      </c>
      <c r="CC37" s="25"/>
      <c r="CD37" s="34">
        <f t="shared" si="62"/>
        <v>0</v>
      </c>
      <c r="CE37" s="34">
        <f t="shared" si="63"/>
        <v>0</v>
      </c>
      <c r="CF37" s="25"/>
      <c r="CG37" s="34">
        <f t="shared" si="64"/>
        <v>0</v>
      </c>
      <c r="CH37" s="34">
        <f t="shared" si="65"/>
        <v>0</v>
      </c>
      <c r="CI37" s="25"/>
      <c r="CJ37" s="34">
        <f t="shared" si="66"/>
        <v>0</v>
      </c>
      <c r="CK37" s="34">
        <f t="shared" si="67"/>
        <v>0</v>
      </c>
      <c r="CL37" s="25"/>
      <c r="CM37" s="34">
        <f t="shared" si="68"/>
        <v>0</v>
      </c>
      <c r="CN37" s="34">
        <f t="shared" si="69"/>
        <v>0</v>
      </c>
      <c r="CO37" s="25"/>
      <c r="CP37" s="34">
        <f t="shared" si="70"/>
        <v>0</v>
      </c>
      <c r="CQ37" s="34">
        <f t="shared" si="71"/>
        <v>0</v>
      </c>
      <c r="CR37" s="25"/>
      <c r="CS37" s="34">
        <f t="shared" si="72"/>
        <v>0</v>
      </c>
      <c r="CT37" s="34">
        <f t="shared" si="73"/>
        <v>0</v>
      </c>
      <c r="CU37" s="25"/>
      <c r="CV37" s="34">
        <f t="shared" si="74"/>
        <v>0</v>
      </c>
      <c r="CW37" s="34">
        <f t="shared" si="75"/>
        <v>0</v>
      </c>
      <c r="CX37" s="25"/>
      <c r="CY37" s="34">
        <f t="shared" si="76"/>
        <v>0</v>
      </c>
      <c r="CZ37" s="34">
        <f t="shared" si="77"/>
        <v>0</v>
      </c>
      <c r="DA37" s="25"/>
      <c r="DB37" s="34">
        <f t="shared" si="78"/>
        <v>0</v>
      </c>
      <c r="DC37" s="34">
        <f t="shared" si="79"/>
        <v>0</v>
      </c>
      <c r="DD37" s="25"/>
      <c r="DE37" s="34">
        <f t="shared" si="80"/>
        <v>0</v>
      </c>
      <c r="DF37" s="34">
        <f t="shared" si="81"/>
        <v>0</v>
      </c>
      <c r="DG37" s="25"/>
      <c r="DH37" s="34">
        <f t="shared" si="82"/>
        <v>0</v>
      </c>
      <c r="DI37" s="34">
        <f t="shared" si="83"/>
        <v>0</v>
      </c>
      <c r="DJ37" s="25"/>
      <c r="DK37" s="34">
        <f t="shared" si="84"/>
        <v>0</v>
      </c>
      <c r="DL37" s="34">
        <f t="shared" si="85"/>
        <v>0</v>
      </c>
      <c r="DM37" s="25"/>
      <c r="DN37" s="34">
        <f t="shared" si="86"/>
        <v>0</v>
      </c>
      <c r="DO37" s="34">
        <f t="shared" si="87"/>
        <v>0</v>
      </c>
      <c r="DP37" s="25"/>
      <c r="DQ37" s="34">
        <f t="shared" si="88"/>
        <v>0</v>
      </c>
      <c r="DR37" s="34">
        <f t="shared" si="89"/>
        <v>0</v>
      </c>
      <c r="DS37" s="25"/>
      <c r="DT37" s="34">
        <f t="shared" si="90"/>
        <v>0</v>
      </c>
      <c r="DU37" s="34">
        <f t="shared" si="91"/>
        <v>0</v>
      </c>
      <c r="DV37" s="25"/>
      <c r="DW37" s="34">
        <f t="shared" si="92"/>
        <v>0</v>
      </c>
      <c r="DX37" s="34">
        <f t="shared" si="93"/>
        <v>0</v>
      </c>
      <c r="DY37" s="25"/>
      <c r="DZ37" s="34">
        <f t="shared" si="94"/>
        <v>0</v>
      </c>
      <c r="EA37" s="34">
        <f t="shared" si="95"/>
        <v>0</v>
      </c>
      <c r="EB37" s="25"/>
      <c r="EC37" s="34">
        <f t="shared" si="96"/>
        <v>0</v>
      </c>
      <c r="ED37" s="34">
        <f t="shared" si="97"/>
        <v>0</v>
      </c>
      <c r="EE37" s="25"/>
      <c r="EF37" s="34">
        <f t="shared" si="98"/>
        <v>0</v>
      </c>
      <c r="EG37" s="34">
        <f t="shared" si="99"/>
        <v>0</v>
      </c>
      <c r="EH37" s="25"/>
      <c r="EI37" s="34">
        <f t="shared" si="100"/>
        <v>0</v>
      </c>
      <c r="EJ37" s="34">
        <f t="shared" si="101"/>
        <v>0</v>
      </c>
      <c r="EK37" s="25"/>
      <c r="EL37" s="34">
        <f t="shared" si="102"/>
        <v>0</v>
      </c>
      <c r="EM37" s="34">
        <f t="shared" si="103"/>
        <v>0</v>
      </c>
      <c r="EN37" s="34">
        <f t="shared" si="104"/>
        <v>0</v>
      </c>
      <c r="EO37" s="34">
        <f t="shared" si="105"/>
        <v>0</v>
      </c>
      <c r="EP37" s="97" t="str">
        <f t="shared" si="106"/>
        <v/>
      </c>
      <c r="EQ37" s="98" t="str">
        <f>IF(AU37="","",VLOOKUP(AU37,'Equipment Master A800b'!$B$6:$J$45,9,FALSE))</f>
        <v/>
      </c>
      <c r="ER37" s="99" t="str">
        <f t="shared" si="107"/>
        <v/>
      </c>
      <c r="ES37" s="104"/>
    </row>
    <row r="38" spans="1:149" s="7" customFormat="1" ht="14.25" customHeight="1" x14ac:dyDescent="0.35">
      <c r="A38" s="26" t="s">
        <v>71</v>
      </c>
      <c r="B38" s="27" t="s">
        <v>1</v>
      </c>
      <c r="C38" s="249"/>
      <c r="D38" s="250"/>
      <c r="E38" s="37">
        <f t="shared" ref="E38" si="137">C38</f>
        <v>0</v>
      </c>
      <c r="F38" s="14" t="s">
        <v>2</v>
      </c>
      <c r="G38" s="255"/>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128">
        <f t="shared" si="40"/>
        <v>0</v>
      </c>
      <c r="AO38" s="15"/>
      <c r="AP38" s="185" t="str">
        <f>IF(C38="","",VLOOKUP(C38,'Personnel Master A800a'!$B$5:$W$354,22,FALSE))</f>
        <v/>
      </c>
      <c r="AQ38" s="251" t="str">
        <f t="shared" si="41"/>
        <v/>
      </c>
      <c r="AR38" s="252"/>
      <c r="AS38" s="23"/>
      <c r="AT38" s="85">
        <f t="shared" si="109"/>
        <v>31</v>
      </c>
      <c r="AU38" s="29"/>
      <c r="AV38" s="199" t="str">
        <f>IF(AU38="","",VLOOKUP(AU38,'Equipment Master A800b'!$B$6:$C$45,2,FALSE))</f>
        <v/>
      </c>
      <c r="AW38" s="30"/>
      <c r="AX38" s="32"/>
      <c r="AY38" s="25"/>
      <c r="AZ38" s="34">
        <f t="shared" si="42"/>
        <v>0</v>
      </c>
      <c r="BA38" s="34">
        <f t="shared" si="43"/>
        <v>0</v>
      </c>
      <c r="BB38" s="25"/>
      <c r="BC38" s="34">
        <f t="shared" si="44"/>
        <v>0</v>
      </c>
      <c r="BD38" s="34">
        <f t="shared" si="45"/>
        <v>0</v>
      </c>
      <c r="BE38" s="25"/>
      <c r="BF38" s="34">
        <f t="shared" si="46"/>
        <v>0</v>
      </c>
      <c r="BG38" s="34">
        <f t="shared" si="47"/>
        <v>0</v>
      </c>
      <c r="BH38" s="25"/>
      <c r="BI38" s="34">
        <f t="shared" si="48"/>
        <v>0</v>
      </c>
      <c r="BJ38" s="34">
        <f t="shared" si="49"/>
        <v>0</v>
      </c>
      <c r="BK38" s="25"/>
      <c r="BL38" s="34">
        <f t="shared" si="50"/>
        <v>0</v>
      </c>
      <c r="BM38" s="34">
        <f t="shared" si="51"/>
        <v>0</v>
      </c>
      <c r="BN38" s="25"/>
      <c r="BO38" s="34">
        <f t="shared" si="52"/>
        <v>0</v>
      </c>
      <c r="BP38" s="34">
        <f t="shared" si="53"/>
        <v>0</v>
      </c>
      <c r="BQ38" s="25"/>
      <c r="BR38" s="34">
        <f t="shared" si="54"/>
        <v>0</v>
      </c>
      <c r="BS38" s="34">
        <f t="shared" si="55"/>
        <v>0</v>
      </c>
      <c r="BT38" s="25"/>
      <c r="BU38" s="34">
        <f t="shared" si="56"/>
        <v>0</v>
      </c>
      <c r="BV38" s="34">
        <f t="shared" si="57"/>
        <v>0</v>
      </c>
      <c r="BW38" s="25"/>
      <c r="BX38" s="34">
        <f t="shared" si="58"/>
        <v>0</v>
      </c>
      <c r="BY38" s="34">
        <f t="shared" si="59"/>
        <v>0</v>
      </c>
      <c r="BZ38" s="25"/>
      <c r="CA38" s="34">
        <f t="shared" si="60"/>
        <v>0</v>
      </c>
      <c r="CB38" s="34">
        <f t="shared" si="61"/>
        <v>0</v>
      </c>
      <c r="CC38" s="25"/>
      <c r="CD38" s="34">
        <f t="shared" si="62"/>
        <v>0</v>
      </c>
      <c r="CE38" s="34">
        <f t="shared" si="63"/>
        <v>0</v>
      </c>
      <c r="CF38" s="25"/>
      <c r="CG38" s="34">
        <f t="shared" si="64"/>
        <v>0</v>
      </c>
      <c r="CH38" s="34">
        <f t="shared" si="65"/>
        <v>0</v>
      </c>
      <c r="CI38" s="25"/>
      <c r="CJ38" s="34">
        <f t="shared" si="66"/>
        <v>0</v>
      </c>
      <c r="CK38" s="34">
        <f t="shared" si="67"/>
        <v>0</v>
      </c>
      <c r="CL38" s="25"/>
      <c r="CM38" s="34">
        <f t="shared" si="68"/>
        <v>0</v>
      </c>
      <c r="CN38" s="34">
        <f t="shared" si="69"/>
        <v>0</v>
      </c>
      <c r="CO38" s="25"/>
      <c r="CP38" s="34">
        <f t="shared" si="70"/>
        <v>0</v>
      </c>
      <c r="CQ38" s="34">
        <f t="shared" si="71"/>
        <v>0</v>
      </c>
      <c r="CR38" s="25"/>
      <c r="CS38" s="34">
        <f t="shared" si="72"/>
        <v>0</v>
      </c>
      <c r="CT38" s="34">
        <f t="shared" si="73"/>
        <v>0</v>
      </c>
      <c r="CU38" s="25"/>
      <c r="CV38" s="34">
        <f t="shared" si="74"/>
        <v>0</v>
      </c>
      <c r="CW38" s="34">
        <f t="shared" si="75"/>
        <v>0</v>
      </c>
      <c r="CX38" s="25"/>
      <c r="CY38" s="34">
        <f t="shared" si="76"/>
        <v>0</v>
      </c>
      <c r="CZ38" s="34">
        <f t="shared" si="77"/>
        <v>0</v>
      </c>
      <c r="DA38" s="25"/>
      <c r="DB38" s="34">
        <f t="shared" si="78"/>
        <v>0</v>
      </c>
      <c r="DC38" s="34">
        <f t="shared" si="79"/>
        <v>0</v>
      </c>
      <c r="DD38" s="25"/>
      <c r="DE38" s="34">
        <f t="shared" si="80"/>
        <v>0</v>
      </c>
      <c r="DF38" s="34">
        <f t="shared" si="81"/>
        <v>0</v>
      </c>
      <c r="DG38" s="25"/>
      <c r="DH38" s="34">
        <f t="shared" si="82"/>
        <v>0</v>
      </c>
      <c r="DI38" s="34">
        <f t="shared" si="83"/>
        <v>0</v>
      </c>
      <c r="DJ38" s="25"/>
      <c r="DK38" s="34">
        <f t="shared" si="84"/>
        <v>0</v>
      </c>
      <c r="DL38" s="34">
        <f t="shared" si="85"/>
        <v>0</v>
      </c>
      <c r="DM38" s="25"/>
      <c r="DN38" s="34">
        <f t="shared" si="86"/>
        <v>0</v>
      </c>
      <c r="DO38" s="34">
        <f t="shared" si="87"/>
        <v>0</v>
      </c>
      <c r="DP38" s="25"/>
      <c r="DQ38" s="34">
        <f t="shared" si="88"/>
        <v>0</v>
      </c>
      <c r="DR38" s="34">
        <f t="shared" si="89"/>
        <v>0</v>
      </c>
      <c r="DS38" s="25"/>
      <c r="DT38" s="34">
        <f t="shared" si="90"/>
        <v>0</v>
      </c>
      <c r="DU38" s="34">
        <f t="shared" si="91"/>
        <v>0</v>
      </c>
      <c r="DV38" s="25"/>
      <c r="DW38" s="34">
        <f t="shared" si="92"/>
        <v>0</v>
      </c>
      <c r="DX38" s="34">
        <f t="shared" si="93"/>
        <v>0</v>
      </c>
      <c r="DY38" s="25"/>
      <c r="DZ38" s="34">
        <f t="shared" si="94"/>
        <v>0</v>
      </c>
      <c r="EA38" s="34">
        <f t="shared" si="95"/>
        <v>0</v>
      </c>
      <c r="EB38" s="25"/>
      <c r="EC38" s="34">
        <f t="shared" si="96"/>
        <v>0</v>
      </c>
      <c r="ED38" s="34">
        <f t="shared" si="97"/>
        <v>0</v>
      </c>
      <c r="EE38" s="25"/>
      <c r="EF38" s="34">
        <f t="shared" si="98"/>
        <v>0</v>
      </c>
      <c r="EG38" s="34">
        <f t="shared" si="99"/>
        <v>0</v>
      </c>
      <c r="EH38" s="25"/>
      <c r="EI38" s="34">
        <f t="shared" si="100"/>
        <v>0</v>
      </c>
      <c r="EJ38" s="34">
        <f t="shared" si="101"/>
        <v>0</v>
      </c>
      <c r="EK38" s="25"/>
      <c r="EL38" s="34">
        <f t="shared" si="102"/>
        <v>0</v>
      </c>
      <c r="EM38" s="34">
        <f t="shared" si="103"/>
        <v>0</v>
      </c>
      <c r="EN38" s="34">
        <f t="shared" si="104"/>
        <v>0</v>
      </c>
      <c r="EO38" s="34">
        <f t="shared" si="105"/>
        <v>0</v>
      </c>
      <c r="EP38" s="97" t="str">
        <f t="shared" si="106"/>
        <v/>
      </c>
      <c r="EQ38" s="98" t="str">
        <f>IF(AU38="","",VLOOKUP(AU38,'Equipment Master A800b'!$B$6:$J$45,9,FALSE))</f>
        <v/>
      </c>
      <c r="ER38" s="99" t="str">
        <f t="shared" si="107"/>
        <v/>
      </c>
      <c r="ES38" s="104"/>
    </row>
    <row r="39" spans="1:149" s="7" customFormat="1" ht="14.25" customHeight="1" thickBot="1" x14ac:dyDescent="0.4">
      <c r="A39" s="28" t="s">
        <v>89</v>
      </c>
      <c r="B39" s="188" t="s">
        <v>5</v>
      </c>
      <c r="C39" s="246" t="str">
        <f>IF(C38="","",VLOOKUP(C38,'Personnel Master A800a'!$B$5:$D$54,3,FALSE))</f>
        <v/>
      </c>
      <c r="D39" s="246"/>
      <c r="E39" s="189">
        <f t="shared" ref="E39" si="138">C38</f>
        <v>0</v>
      </c>
      <c r="F39" s="189" t="s">
        <v>6</v>
      </c>
      <c r="G39" s="256"/>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162"/>
      <c r="AN39" s="129">
        <f t="shared" si="40"/>
        <v>0</v>
      </c>
      <c r="AO39" s="40"/>
      <c r="AP39" s="186" t="str">
        <f>IF(C38="","",VLOOKUP(C38,'Personnel Master A800a'!$B$5:$X$354,23,FALSE))</f>
        <v/>
      </c>
      <c r="AQ39" s="247" t="str">
        <f t="shared" si="41"/>
        <v/>
      </c>
      <c r="AR39" s="248"/>
      <c r="AS39" s="23"/>
      <c r="AT39" s="85">
        <f t="shared" si="109"/>
        <v>32</v>
      </c>
      <c r="AU39" s="29"/>
      <c r="AV39" s="199" t="str">
        <f>IF(AU39="","",VLOOKUP(AU39,'Equipment Master A800b'!$B$6:$C$45,2,FALSE))</f>
        <v/>
      </c>
      <c r="AW39" s="30"/>
      <c r="AX39" s="32"/>
      <c r="AY39" s="25"/>
      <c r="AZ39" s="34">
        <f t="shared" si="42"/>
        <v>0</v>
      </c>
      <c r="BA39" s="34">
        <f t="shared" si="43"/>
        <v>0</v>
      </c>
      <c r="BB39" s="25"/>
      <c r="BC39" s="34">
        <f t="shared" si="44"/>
        <v>0</v>
      </c>
      <c r="BD39" s="34">
        <f t="shared" si="45"/>
        <v>0</v>
      </c>
      <c r="BE39" s="25"/>
      <c r="BF39" s="34">
        <f t="shared" si="46"/>
        <v>0</v>
      </c>
      <c r="BG39" s="34">
        <f t="shared" si="47"/>
        <v>0</v>
      </c>
      <c r="BH39" s="25"/>
      <c r="BI39" s="34">
        <f t="shared" si="48"/>
        <v>0</v>
      </c>
      <c r="BJ39" s="34">
        <f t="shared" si="49"/>
        <v>0</v>
      </c>
      <c r="BK39" s="25"/>
      <c r="BL39" s="34">
        <f t="shared" si="50"/>
        <v>0</v>
      </c>
      <c r="BM39" s="34">
        <f t="shared" si="51"/>
        <v>0</v>
      </c>
      <c r="BN39" s="25"/>
      <c r="BO39" s="34">
        <f t="shared" si="52"/>
        <v>0</v>
      </c>
      <c r="BP39" s="34">
        <f t="shared" si="53"/>
        <v>0</v>
      </c>
      <c r="BQ39" s="25"/>
      <c r="BR39" s="34">
        <f t="shared" si="54"/>
        <v>0</v>
      </c>
      <c r="BS39" s="34">
        <f t="shared" si="55"/>
        <v>0</v>
      </c>
      <c r="BT39" s="25"/>
      <c r="BU39" s="34">
        <f t="shared" si="56"/>
        <v>0</v>
      </c>
      <c r="BV39" s="34">
        <f t="shared" si="57"/>
        <v>0</v>
      </c>
      <c r="BW39" s="25"/>
      <c r="BX39" s="34">
        <f t="shared" si="58"/>
        <v>0</v>
      </c>
      <c r="BY39" s="34">
        <f t="shared" si="59"/>
        <v>0</v>
      </c>
      <c r="BZ39" s="25"/>
      <c r="CA39" s="34">
        <f t="shared" si="60"/>
        <v>0</v>
      </c>
      <c r="CB39" s="34">
        <f t="shared" si="61"/>
        <v>0</v>
      </c>
      <c r="CC39" s="25"/>
      <c r="CD39" s="34">
        <f t="shared" si="62"/>
        <v>0</v>
      </c>
      <c r="CE39" s="34">
        <f t="shared" si="63"/>
        <v>0</v>
      </c>
      <c r="CF39" s="25"/>
      <c r="CG39" s="34">
        <f t="shared" si="64"/>
        <v>0</v>
      </c>
      <c r="CH39" s="34">
        <f t="shared" si="65"/>
        <v>0</v>
      </c>
      <c r="CI39" s="25"/>
      <c r="CJ39" s="34">
        <f t="shared" si="66"/>
        <v>0</v>
      </c>
      <c r="CK39" s="34">
        <f t="shared" si="67"/>
        <v>0</v>
      </c>
      <c r="CL39" s="25"/>
      <c r="CM39" s="34">
        <f t="shared" si="68"/>
        <v>0</v>
      </c>
      <c r="CN39" s="34">
        <f t="shared" si="69"/>
        <v>0</v>
      </c>
      <c r="CO39" s="25"/>
      <c r="CP39" s="34">
        <f t="shared" si="70"/>
        <v>0</v>
      </c>
      <c r="CQ39" s="34">
        <f t="shared" si="71"/>
        <v>0</v>
      </c>
      <c r="CR39" s="25"/>
      <c r="CS39" s="34">
        <f t="shared" si="72"/>
        <v>0</v>
      </c>
      <c r="CT39" s="34">
        <f t="shared" si="73"/>
        <v>0</v>
      </c>
      <c r="CU39" s="25"/>
      <c r="CV39" s="34">
        <f t="shared" si="74"/>
        <v>0</v>
      </c>
      <c r="CW39" s="34">
        <f t="shared" si="75"/>
        <v>0</v>
      </c>
      <c r="CX39" s="25"/>
      <c r="CY39" s="34">
        <f t="shared" si="76"/>
        <v>0</v>
      </c>
      <c r="CZ39" s="34">
        <f t="shared" si="77"/>
        <v>0</v>
      </c>
      <c r="DA39" s="25"/>
      <c r="DB39" s="34">
        <f t="shared" si="78"/>
        <v>0</v>
      </c>
      <c r="DC39" s="34">
        <f t="shared" si="79"/>
        <v>0</v>
      </c>
      <c r="DD39" s="25"/>
      <c r="DE39" s="34">
        <f t="shared" si="80"/>
        <v>0</v>
      </c>
      <c r="DF39" s="34">
        <f t="shared" si="81"/>
        <v>0</v>
      </c>
      <c r="DG39" s="25"/>
      <c r="DH39" s="34">
        <f t="shared" si="82"/>
        <v>0</v>
      </c>
      <c r="DI39" s="34">
        <f t="shared" si="83"/>
        <v>0</v>
      </c>
      <c r="DJ39" s="25"/>
      <c r="DK39" s="34">
        <f t="shared" si="84"/>
        <v>0</v>
      </c>
      <c r="DL39" s="34">
        <f t="shared" si="85"/>
        <v>0</v>
      </c>
      <c r="DM39" s="25"/>
      <c r="DN39" s="34">
        <f t="shared" si="86"/>
        <v>0</v>
      </c>
      <c r="DO39" s="34">
        <f t="shared" si="87"/>
        <v>0</v>
      </c>
      <c r="DP39" s="25"/>
      <c r="DQ39" s="34">
        <f t="shared" si="88"/>
        <v>0</v>
      </c>
      <c r="DR39" s="34">
        <f t="shared" si="89"/>
        <v>0</v>
      </c>
      <c r="DS39" s="25"/>
      <c r="DT39" s="34">
        <f t="shared" si="90"/>
        <v>0</v>
      </c>
      <c r="DU39" s="34">
        <f t="shared" si="91"/>
        <v>0</v>
      </c>
      <c r="DV39" s="25"/>
      <c r="DW39" s="34">
        <f t="shared" si="92"/>
        <v>0</v>
      </c>
      <c r="DX39" s="34">
        <f t="shared" si="93"/>
        <v>0</v>
      </c>
      <c r="DY39" s="25"/>
      <c r="DZ39" s="34">
        <f t="shared" si="94"/>
        <v>0</v>
      </c>
      <c r="EA39" s="34">
        <f t="shared" si="95"/>
        <v>0</v>
      </c>
      <c r="EB39" s="25"/>
      <c r="EC39" s="34">
        <f t="shared" si="96"/>
        <v>0</v>
      </c>
      <c r="ED39" s="34">
        <f t="shared" si="97"/>
        <v>0</v>
      </c>
      <c r="EE39" s="25"/>
      <c r="EF39" s="34">
        <f t="shared" si="98"/>
        <v>0</v>
      </c>
      <c r="EG39" s="34">
        <f t="shared" si="99"/>
        <v>0</v>
      </c>
      <c r="EH39" s="25"/>
      <c r="EI39" s="34">
        <f t="shared" si="100"/>
        <v>0</v>
      </c>
      <c r="EJ39" s="34">
        <f t="shared" si="101"/>
        <v>0</v>
      </c>
      <c r="EK39" s="25"/>
      <c r="EL39" s="34">
        <f t="shared" si="102"/>
        <v>0</v>
      </c>
      <c r="EM39" s="34">
        <f t="shared" si="103"/>
        <v>0</v>
      </c>
      <c r="EN39" s="34">
        <f t="shared" si="104"/>
        <v>0</v>
      </c>
      <c r="EO39" s="34">
        <f t="shared" si="105"/>
        <v>0</v>
      </c>
      <c r="EP39" s="97" t="str">
        <f t="shared" si="106"/>
        <v/>
      </c>
      <c r="EQ39" s="98" t="str">
        <f>IF(AU39="","",VLOOKUP(AU39,'Equipment Master A800b'!$B$6:$J$45,9,FALSE))</f>
        <v/>
      </c>
      <c r="ER39" s="99" t="str">
        <f t="shared" si="107"/>
        <v/>
      </c>
      <c r="ES39" s="104"/>
    </row>
    <row r="40" spans="1:149" s="7" customFormat="1" ht="14.25" customHeight="1" x14ac:dyDescent="0.35">
      <c r="A40" s="26" t="s">
        <v>72</v>
      </c>
      <c r="B40" s="27" t="s">
        <v>1</v>
      </c>
      <c r="C40" s="249"/>
      <c r="D40" s="250"/>
      <c r="E40" s="37">
        <f t="shared" ref="E40" si="139">C40</f>
        <v>0</v>
      </c>
      <c r="F40" s="14" t="s">
        <v>2</v>
      </c>
      <c r="G40" s="255"/>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128">
        <f t="shared" ref="AN40:AN57" si="140">SUM(H40:AL40)</f>
        <v>0</v>
      </c>
      <c r="AO40" s="15"/>
      <c r="AP40" s="185" t="str">
        <f>IF(C40="","",VLOOKUP(C40,'Personnel Master A800a'!$B$5:$W$354,22,FALSE))</f>
        <v/>
      </c>
      <c r="AQ40" s="251" t="str">
        <f t="shared" ref="AQ40:AQ57" si="141">IF(C40="","",SUM(AP40*AM40))</f>
        <v/>
      </c>
      <c r="AR40" s="252"/>
      <c r="AS40" s="23"/>
      <c r="AT40" s="85">
        <f t="shared" si="109"/>
        <v>33</v>
      </c>
      <c r="AU40" s="29"/>
      <c r="AV40" s="199" t="str">
        <f>IF(AU40="","",VLOOKUP(AU40,'Equipment Master A800b'!$B$6:$C$45,2,FALSE))</f>
        <v/>
      </c>
      <c r="AW40" s="30"/>
      <c r="AX40" s="32"/>
      <c r="AY40" s="25"/>
      <c r="AZ40" s="34">
        <f t="shared" si="42"/>
        <v>0</v>
      </c>
      <c r="BA40" s="34">
        <f t="shared" si="43"/>
        <v>0</v>
      </c>
      <c r="BB40" s="25"/>
      <c r="BC40" s="34">
        <f t="shared" si="44"/>
        <v>0</v>
      </c>
      <c r="BD40" s="34">
        <f t="shared" si="45"/>
        <v>0</v>
      </c>
      <c r="BE40" s="25"/>
      <c r="BF40" s="34">
        <f t="shared" si="46"/>
        <v>0</v>
      </c>
      <c r="BG40" s="34">
        <f t="shared" si="47"/>
        <v>0</v>
      </c>
      <c r="BH40" s="25"/>
      <c r="BI40" s="34">
        <f t="shared" si="48"/>
        <v>0</v>
      </c>
      <c r="BJ40" s="34">
        <f t="shared" si="49"/>
        <v>0</v>
      </c>
      <c r="BK40" s="25"/>
      <c r="BL40" s="34">
        <f t="shared" si="50"/>
        <v>0</v>
      </c>
      <c r="BM40" s="34">
        <f t="shared" si="51"/>
        <v>0</v>
      </c>
      <c r="BN40" s="25"/>
      <c r="BO40" s="34">
        <f t="shared" si="52"/>
        <v>0</v>
      </c>
      <c r="BP40" s="34">
        <f t="shared" si="53"/>
        <v>0</v>
      </c>
      <c r="BQ40" s="25"/>
      <c r="BR40" s="34">
        <f t="shared" si="54"/>
        <v>0</v>
      </c>
      <c r="BS40" s="34">
        <f t="shared" si="55"/>
        <v>0</v>
      </c>
      <c r="BT40" s="25"/>
      <c r="BU40" s="34">
        <f t="shared" si="56"/>
        <v>0</v>
      </c>
      <c r="BV40" s="34">
        <f t="shared" si="57"/>
        <v>0</v>
      </c>
      <c r="BW40" s="25"/>
      <c r="BX40" s="34">
        <f t="shared" si="58"/>
        <v>0</v>
      </c>
      <c r="BY40" s="34">
        <f t="shared" si="59"/>
        <v>0</v>
      </c>
      <c r="BZ40" s="25"/>
      <c r="CA40" s="34">
        <f t="shared" si="60"/>
        <v>0</v>
      </c>
      <c r="CB40" s="34">
        <f t="shared" si="61"/>
        <v>0</v>
      </c>
      <c r="CC40" s="25"/>
      <c r="CD40" s="34">
        <f t="shared" si="62"/>
        <v>0</v>
      </c>
      <c r="CE40" s="34">
        <f t="shared" si="63"/>
        <v>0</v>
      </c>
      <c r="CF40" s="25"/>
      <c r="CG40" s="34">
        <f t="shared" si="64"/>
        <v>0</v>
      </c>
      <c r="CH40" s="34">
        <f t="shared" si="65"/>
        <v>0</v>
      </c>
      <c r="CI40" s="25"/>
      <c r="CJ40" s="34">
        <f t="shared" si="66"/>
        <v>0</v>
      </c>
      <c r="CK40" s="34">
        <f t="shared" si="67"/>
        <v>0</v>
      </c>
      <c r="CL40" s="25"/>
      <c r="CM40" s="34">
        <f t="shared" si="68"/>
        <v>0</v>
      </c>
      <c r="CN40" s="34">
        <f t="shared" si="69"/>
        <v>0</v>
      </c>
      <c r="CO40" s="25"/>
      <c r="CP40" s="34">
        <f t="shared" si="70"/>
        <v>0</v>
      </c>
      <c r="CQ40" s="34">
        <f t="shared" si="71"/>
        <v>0</v>
      </c>
      <c r="CR40" s="25"/>
      <c r="CS40" s="34">
        <f t="shared" si="72"/>
        <v>0</v>
      </c>
      <c r="CT40" s="34">
        <f t="shared" si="73"/>
        <v>0</v>
      </c>
      <c r="CU40" s="25"/>
      <c r="CV40" s="34">
        <f t="shared" si="74"/>
        <v>0</v>
      </c>
      <c r="CW40" s="34">
        <f t="shared" si="75"/>
        <v>0</v>
      </c>
      <c r="CX40" s="25"/>
      <c r="CY40" s="34">
        <f t="shared" si="76"/>
        <v>0</v>
      </c>
      <c r="CZ40" s="34">
        <f t="shared" si="77"/>
        <v>0</v>
      </c>
      <c r="DA40" s="25"/>
      <c r="DB40" s="34">
        <f t="shared" si="78"/>
        <v>0</v>
      </c>
      <c r="DC40" s="34">
        <f t="shared" si="79"/>
        <v>0</v>
      </c>
      <c r="DD40" s="25"/>
      <c r="DE40" s="34">
        <f t="shared" si="80"/>
        <v>0</v>
      </c>
      <c r="DF40" s="34">
        <f t="shared" si="81"/>
        <v>0</v>
      </c>
      <c r="DG40" s="25"/>
      <c r="DH40" s="34">
        <f t="shared" si="82"/>
        <v>0</v>
      </c>
      <c r="DI40" s="34">
        <f t="shared" si="83"/>
        <v>0</v>
      </c>
      <c r="DJ40" s="25"/>
      <c r="DK40" s="34">
        <f t="shared" si="84"/>
        <v>0</v>
      </c>
      <c r="DL40" s="34">
        <f t="shared" si="85"/>
        <v>0</v>
      </c>
      <c r="DM40" s="25"/>
      <c r="DN40" s="34">
        <f t="shared" si="86"/>
        <v>0</v>
      </c>
      <c r="DO40" s="34">
        <f t="shared" si="87"/>
        <v>0</v>
      </c>
      <c r="DP40" s="25"/>
      <c r="DQ40" s="34">
        <f t="shared" si="88"/>
        <v>0</v>
      </c>
      <c r="DR40" s="34">
        <f t="shared" si="89"/>
        <v>0</v>
      </c>
      <c r="DS40" s="25"/>
      <c r="DT40" s="34">
        <f t="shared" si="90"/>
        <v>0</v>
      </c>
      <c r="DU40" s="34">
        <f t="shared" si="91"/>
        <v>0</v>
      </c>
      <c r="DV40" s="25"/>
      <c r="DW40" s="34">
        <f t="shared" si="92"/>
        <v>0</v>
      </c>
      <c r="DX40" s="34">
        <f t="shared" si="93"/>
        <v>0</v>
      </c>
      <c r="DY40" s="25"/>
      <c r="DZ40" s="34">
        <f t="shared" si="94"/>
        <v>0</v>
      </c>
      <c r="EA40" s="34">
        <f t="shared" si="95"/>
        <v>0</v>
      </c>
      <c r="EB40" s="25"/>
      <c r="EC40" s="34">
        <f t="shared" si="96"/>
        <v>0</v>
      </c>
      <c r="ED40" s="34">
        <f t="shared" si="97"/>
        <v>0</v>
      </c>
      <c r="EE40" s="25"/>
      <c r="EF40" s="34">
        <f t="shared" si="98"/>
        <v>0</v>
      </c>
      <c r="EG40" s="34">
        <f t="shared" si="99"/>
        <v>0</v>
      </c>
      <c r="EH40" s="25"/>
      <c r="EI40" s="34">
        <f t="shared" si="100"/>
        <v>0</v>
      </c>
      <c r="EJ40" s="34">
        <f t="shared" si="101"/>
        <v>0</v>
      </c>
      <c r="EK40" s="25"/>
      <c r="EL40" s="34">
        <f t="shared" si="102"/>
        <v>0</v>
      </c>
      <c r="EM40" s="34">
        <f t="shared" si="103"/>
        <v>0</v>
      </c>
      <c r="EN40" s="34">
        <f t="shared" si="104"/>
        <v>0</v>
      </c>
      <c r="EO40" s="34">
        <f t="shared" si="105"/>
        <v>0</v>
      </c>
      <c r="EP40" s="97" t="str">
        <f t="shared" si="106"/>
        <v/>
      </c>
      <c r="EQ40" s="98" t="str">
        <f>IF(AU40="","",VLOOKUP(AU40,'Equipment Master A800b'!$B$6:$J$45,9,FALSE))</f>
        <v/>
      </c>
      <c r="ER40" s="99" t="str">
        <f t="shared" si="107"/>
        <v/>
      </c>
      <c r="ES40" s="104"/>
    </row>
    <row r="41" spans="1:149" s="7" customFormat="1" ht="14.25" customHeight="1" thickBot="1" x14ac:dyDescent="0.4">
      <c r="A41" s="28" t="s">
        <v>88</v>
      </c>
      <c r="B41" s="188" t="s">
        <v>5</v>
      </c>
      <c r="C41" s="246" t="str">
        <f>IF(C40="","",VLOOKUP(C40,'Personnel Master A800a'!$B$5:$D$54,3,FALSE))</f>
        <v/>
      </c>
      <c r="D41" s="246"/>
      <c r="E41" s="189">
        <f t="shared" ref="E41" si="142">C40</f>
        <v>0</v>
      </c>
      <c r="F41" s="189" t="s">
        <v>6</v>
      </c>
      <c r="G41" s="256"/>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162"/>
      <c r="AN41" s="129">
        <f t="shared" si="140"/>
        <v>0</v>
      </c>
      <c r="AO41" s="40"/>
      <c r="AP41" s="186" t="str">
        <f>IF(C40="","",VLOOKUP(C40,'Personnel Master A800a'!$B$5:$X$354,23,FALSE))</f>
        <v/>
      </c>
      <c r="AQ41" s="247" t="str">
        <f t="shared" si="141"/>
        <v/>
      </c>
      <c r="AR41" s="248"/>
      <c r="AS41" s="23"/>
      <c r="AT41" s="85">
        <f t="shared" si="109"/>
        <v>34</v>
      </c>
      <c r="AU41" s="29"/>
      <c r="AV41" s="199" t="str">
        <f>IF(AU41="","",VLOOKUP(AU41,'Equipment Master A800b'!$B$6:$C$45,2,FALSE))</f>
        <v/>
      </c>
      <c r="AW41" s="30"/>
      <c r="AX41" s="32"/>
      <c r="AY41" s="25"/>
      <c r="AZ41" s="34">
        <f t="shared" si="42"/>
        <v>0</v>
      </c>
      <c r="BA41" s="34">
        <f t="shared" si="43"/>
        <v>0</v>
      </c>
      <c r="BB41" s="25"/>
      <c r="BC41" s="34">
        <f t="shared" si="44"/>
        <v>0</v>
      </c>
      <c r="BD41" s="34">
        <f t="shared" si="45"/>
        <v>0</v>
      </c>
      <c r="BE41" s="25"/>
      <c r="BF41" s="34">
        <f t="shared" si="46"/>
        <v>0</v>
      </c>
      <c r="BG41" s="34">
        <f t="shared" si="47"/>
        <v>0</v>
      </c>
      <c r="BH41" s="25"/>
      <c r="BI41" s="34">
        <f t="shared" si="48"/>
        <v>0</v>
      </c>
      <c r="BJ41" s="34">
        <f t="shared" si="49"/>
        <v>0</v>
      </c>
      <c r="BK41" s="25"/>
      <c r="BL41" s="34">
        <f t="shared" si="50"/>
        <v>0</v>
      </c>
      <c r="BM41" s="34">
        <f t="shared" si="51"/>
        <v>0</v>
      </c>
      <c r="BN41" s="25"/>
      <c r="BO41" s="34">
        <f t="shared" si="52"/>
        <v>0</v>
      </c>
      <c r="BP41" s="34">
        <f t="shared" si="53"/>
        <v>0</v>
      </c>
      <c r="BQ41" s="25"/>
      <c r="BR41" s="34">
        <f t="shared" si="54"/>
        <v>0</v>
      </c>
      <c r="BS41" s="34">
        <f t="shared" si="55"/>
        <v>0</v>
      </c>
      <c r="BT41" s="25"/>
      <c r="BU41" s="34">
        <f t="shared" si="56"/>
        <v>0</v>
      </c>
      <c r="BV41" s="34">
        <f t="shared" si="57"/>
        <v>0</v>
      </c>
      <c r="BW41" s="25"/>
      <c r="BX41" s="34">
        <f t="shared" si="58"/>
        <v>0</v>
      </c>
      <c r="BY41" s="34">
        <f t="shared" si="59"/>
        <v>0</v>
      </c>
      <c r="BZ41" s="25"/>
      <c r="CA41" s="34">
        <f t="shared" si="60"/>
        <v>0</v>
      </c>
      <c r="CB41" s="34">
        <f t="shared" si="61"/>
        <v>0</v>
      </c>
      <c r="CC41" s="25"/>
      <c r="CD41" s="34">
        <f t="shared" si="62"/>
        <v>0</v>
      </c>
      <c r="CE41" s="34">
        <f t="shared" si="63"/>
        <v>0</v>
      </c>
      <c r="CF41" s="25"/>
      <c r="CG41" s="34">
        <f t="shared" si="64"/>
        <v>0</v>
      </c>
      <c r="CH41" s="34">
        <f t="shared" si="65"/>
        <v>0</v>
      </c>
      <c r="CI41" s="25"/>
      <c r="CJ41" s="34">
        <f t="shared" si="66"/>
        <v>0</v>
      </c>
      <c r="CK41" s="34">
        <f t="shared" si="67"/>
        <v>0</v>
      </c>
      <c r="CL41" s="25"/>
      <c r="CM41" s="34">
        <f t="shared" si="68"/>
        <v>0</v>
      </c>
      <c r="CN41" s="34">
        <f t="shared" si="69"/>
        <v>0</v>
      </c>
      <c r="CO41" s="25"/>
      <c r="CP41" s="34">
        <f t="shared" si="70"/>
        <v>0</v>
      </c>
      <c r="CQ41" s="34">
        <f t="shared" si="71"/>
        <v>0</v>
      </c>
      <c r="CR41" s="25"/>
      <c r="CS41" s="34">
        <f t="shared" si="72"/>
        <v>0</v>
      </c>
      <c r="CT41" s="34">
        <f t="shared" si="73"/>
        <v>0</v>
      </c>
      <c r="CU41" s="25"/>
      <c r="CV41" s="34">
        <f t="shared" si="74"/>
        <v>0</v>
      </c>
      <c r="CW41" s="34">
        <f t="shared" si="75"/>
        <v>0</v>
      </c>
      <c r="CX41" s="25"/>
      <c r="CY41" s="34">
        <f t="shared" si="76"/>
        <v>0</v>
      </c>
      <c r="CZ41" s="34">
        <f t="shared" si="77"/>
        <v>0</v>
      </c>
      <c r="DA41" s="25"/>
      <c r="DB41" s="34">
        <f t="shared" si="78"/>
        <v>0</v>
      </c>
      <c r="DC41" s="34">
        <f t="shared" si="79"/>
        <v>0</v>
      </c>
      <c r="DD41" s="25"/>
      <c r="DE41" s="34">
        <f t="shared" si="80"/>
        <v>0</v>
      </c>
      <c r="DF41" s="34">
        <f t="shared" si="81"/>
        <v>0</v>
      </c>
      <c r="DG41" s="25"/>
      <c r="DH41" s="34">
        <f t="shared" si="82"/>
        <v>0</v>
      </c>
      <c r="DI41" s="34">
        <f t="shared" si="83"/>
        <v>0</v>
      </c>
      <c r="DJ41" s="25"/>
      <c r="DK41" s="34">
        <f t="shared" si="84"/>
        <v>0</v>
      </c>
      <c r="DL41" s="34">
        <f t="shared" si="85"/>
        <v>0</v>
      </c>
      <c r="DM41" s="25"/>
      <c r="DN41" s="34">
        <f t="shared" si="86"/>
        <v>0</v>
      </c>
      <c r="DO41" s="34">
        <f t="shared" si="87"/>
        <v>0</v>
      </c>
      <c r="DP41" s="25"/>
      <c r="DQ41" s="34">
        <f t="shared" si="88"/>
        <v>0</v>
      </c>
      <c r="DR41" s="34">
        <f t="shared" si="89"/>
        <v>0</v>
      </c>
      <c r="DS41" s="25"/>
      <c r="DT41" s="34">
        <f t="shared" si="90"/>
        <v>0</v>
      </c>
      <c r="DU41" s="34">
        <f t="shared" si="91"/>
        <v>0</v>
      </c>
      <c r="DV41" s="25"/>
      <c r="DW41" s="34">
        <f t="shared" si="92"/>
        <v>0</v>
      </c>
      <c r="DX41" s="34">
        <f t="shared" si="93"/>
        <v>0</v>
      </c>
      <c r="DY41" s="25"/>
      <c r="DZ41" s="34">
        <f t="shared" si="94"/>
        <v>0</v>
      </c>
      <c r="EA41" s="34">
        <f t="shared" si="95"/>
        <v>0</v>
      </c>
      <c r="EB41" s="25"/>
      <c r="EC41" s="34">
        <f t="shared" si="96"/>
        <v>0</v>
      </c>
      <c r="ED41" s="34">
        <f t="shared" si="97"/>
        <v>0</v>
      </c>
      <c r="EE41" s="25"/>
      <c r="EF41" s="34">
        <f t="shared" si="98"/>
        <v>0</v>
      </c>
      <c r="EG41" s="34">
        <f t="shared" si="99"/>
        <v>0</v>
      </c>
      <c r="EH41" s="25"/>
      <c r="EI41" s="34">
        <f t="shared" si="100"/>
        <v>0</v>
      </c>
      <c r="EJ41" s="34">
        <f t="shared" si="101"/>
        <v>0</v>
      </c>
      <c r="EK41" s="25"/>
      <c r="EL41" s="34">
        <f t="shared" si="102"/>
        <v>0</v>
      </c>
      <c r="EM41" s="34">
        <f t="shared" si="103"/>
        <v>0</v>
      </c>
      <c r="EN41" s="34">
        <f t="shared" si="104"/>
        <v>0</v>
      </c>
      <c r="EO41" s="34">
        <f t="shared" si="105"/>
        <v>0</v>
      </c>
      <c r="EP41" s="97" t="str">
        <f t="shared" si="106"/>
        <v/>
      </c>
      <c r="EQ41" s="98" t="str">
        <f>IF(AU41="","",VLOOKUP(AU41,'Equipment Master A800b'!$B$6:$J$45,9,FALSE))</f>
        <v/>
      </c>
      <c r="ER41" s="99" t="str">
        <f t="shared" si="107"/>
        <v/>
      </c>
      <c r="ES41" s="104"/>
    </row>
    <row r="42" spans="1:149" s="7" customFormat="1" ht="14.25" customHeight="1" x14ac:dyDescent="0.35">
      <c r="A42" s="26" t="s">
        <v>73</v>
      </c>
      <c r="B42" s="27" t="s">
        <v>1</v>
      </c>
      <c r="C42" s="249"/>
      <c r="D42" s="250"/>
      <c r="E42" s="37">
        <f t="shared" ref="E42" si="143">C42</f>
        <v>0</v>
      </c>
      <c r="F42" s="14" t="s">
        <v>2</v>
      </c>
      <c r="G42" s="255"/>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128">
        <f t="shared" si="140"/>
        <v>0</v>
      </c>
      <c r="AO42" s="15"/>
      <c r="AP42" s="185" t="str">
        <f>IF(C42="","",VLOOKUP(C42,'Personnel Master A800a'!$B$5:$W$354,22,FALSE))</f>
        <v/>
      </c>
      <c r="AQ42" s="251" t="str">
        <f t="shared" si="141"/>
        <v/>
      </c>
      <c r="AR42" s="252"/>
      <c r="AS42" s="23"/>
      <c r="AT42" s="85">
        <f t="shared" si="109"/>
        <v>35</v>
      </c>
      <c r="AU42" s="29"/>
      <c r="AV42" s="199" t="str">
        <f>IF(AU42="","",VLOOKUP(AU42,'Equipment Master A800b'!$B$6:$C$45,2,FALSE))</f>
        <v/>
      </c>
      <c r="AW42" s="30"/>
      <c r="AX42" s="32"/>
      <c r="AY42" s="25"/>
      <c r="AZ42" s="34">
        <f t="shared" si="42"/>
        <v>0</v>
      </c>
      <c r="BA42" s="34">
        <f t="shared" si="43"/>
        <v>0</v>
      </c>
      <c r="BB42" s="25"/>
      <c r="BC42" s="34">
        <f t="shared" si="44"/>
        <v>0</v>
      </c>
      <c r="BD42" s="34">
        <f t="shared" si="45"/>
        <v>0</v>
      </c>
      <c r="BE42" s="25"/>
      <c r="BF42" s="34">
        <f t="shared" si="46"/>
        <v>0</v>
      </c>
      <c r="BG42" s="34">
        <f t="shared" si="47"/>
        <v>0</v>
      </c>
      <c r="BH42" s="25"/>
      <c r="BI42" s="34">
        <f t="shared" si="48"/>
        <v>0</v>
      </c>
      <c r="BJ42" s="34">
        <f t="shared" si="49"/>
        <v>0</v>
      </c>
      <c r="BK42" s="25"/>
      <c r="BL42" s="34">
        <f t="shared" si="50"/>
        <v>0</v>
      </c>
      <c r="BM42" s="34">
        <f t="shared" si="51"/>
        <v>0</v>
      </c>
      <c r="BN42" s="25"/>
      <c r="BO42" s="34">
        <f t="shared" si="52"/>
        <v>0</v>
      </c>
      <c r="BP42" s="34">
        <f t="shared" si="53"/>
        <v>0</v>
      </c>
      <c r="BQ42" s="25"/>
      <c r="BR42" s="34">
        <f t="shared" si="54"/>
        <v>0</v>
      </c>
      <c r="BS42" s="34">
        <f t="shared" si="55"/>
        <v>0</v>
      </c>
      <c r="BT42" s="25"/>
      <c r="BU42" s="34">
        <f t="shared" si="56"/>
        <v>0</v>
      </c>
      <c r="BV42" s="34">
        <f t="shared" si="57"/>
        <v>0</v>
      </c>
      <c r="BW42" s="25"/>
      <c r="BX42" s="34">
        <f t="shared" si="58"/>
        <v>0</v>
      </c>
      <c r="BY42" s="34">
        <f t="shared" si="59"/>
        <v>0</v>
      </c>
      <c r="BZ42" s="25"/>
      <c r="CA42" s="34">
        <f t="shared" si="60"/>
        <v>0</v>
      </c>
      <c r="CB42" s="34">
        <f t="shared" si="61"/>
        <v>0</v>
      </c>
      <c r="CC42" s="25"/>
      <c r="CD42" s="34">
        <f t="shared" si="62"/>
        <v>0</v>
      </c>
      <c r="CE42" s="34">
        <f t="shared" si="63"/>
        <v>0</v>
      </c>
      <c r="CF42" s="25"/>
      <c r="CG42" s="34">
        <f t="shared" si="64"/>
        <v>0</v>
      </c>
      <c r="CH42" s="34">
        <f t="shared" si="65"/>
        <v>0</v>
      </c>
      <c r="CI42" s="25"/>
      <c r="CJ42" s="34">
        <f t="shared" si="66"/>
        <v>0</v>
      </c>
      <c r="CK42" s="34">
        <f t="shared" si="67"/>
        <v>0</v>
      </c>
      <c r="CL42" s="25"/>
      <c r="CM42" s="34">
        <f t="shared" si="68"/>
        <v>0</v>
      </c>
      <c r="CN42" s="34">
        <f t="shared" si="69"/>
        <v>0</v>
      </c>
      <c r="CO42" s="25"/>
      <c r="CP42" s="34">
        <f t="shared" si="70"/>
        <v>0</v>
      </c>
      <c r="CQ42" s="34">
        <f t="shared" si="71"/>
        <v>0</v>
      </c>
      <c r="CR42" s="25"/>
      <c r="CS42" s="34">
        <f t="shared" si="72"/>
        <v>0</v>
      </c>
      <c r="CT42" s="34">
        <f t="shared" si="73"/>
        <v>0</v>
      </c>
      <c r="CU42" s="25"/>
      <c r="CV42" s="34">
        <f t="shared" si="74"/>
        <v>0</v>
      </c>
      <c r="CW42" s="34">
        <f t="shared" si="75"/>
        <v>0</v>
      </c>
      <c r="CX42" s="25"/>
      <c r="CY42" s="34">
        <f t="shared" si="76"/>
        <v>0</v>
      </c>
      <c r="CZ42" s="34">
        <f t="shared" si="77"/>
        <v>0</v>
      </c>
      <c r="DA42" s="25"/>
      <c r="DB42" s="34">
        <f t="shared" si="78"/>
        <v>0</v>
      </c>
      <c r="DC42" s="34">
        <f t="shared" si="79"/>
        <v>0</v>
      </c>
      <c r="DD42" s="25"/>
      <c r="DE42" s="34">
        <f t="shared" si="80"/>
        <v>0</v>
      </c>
      <c r="DF42" s="34">
        <f t="shared" si="81"/>
        <v>0</v>
      </c>
      <c r="DG42" s="25"/>
      <c r="DH42" s="34">
        <f t="shared" si="82"/>
        <v>0</v>
      </c>
      <c r="DI42" s="34">
        <f t="shared" si="83"/>
        <v>0</v>
      </c>
      <c r="DJ42" s="25"/>
      <c r="DK42" s="34">
        <f t="shared" si="84"/>
        <v>0</v>
      </c>
      <c r="DL42" s="34">
        <f t="shared" si="85"/>
        <v>0</v>
      </c>
      <c r="DM42" s="25"/>
      <c r="DN42" s="34">
        <f t="shared" si="86"/>
        <v>0</v>
      </c>
      <c r="DO42" s="34">
        <f t="shared" si="87"/>
        <v>0</v>
      </c>
      <c r="DP42" s="25"/>
      <c r="DQ42" s="34">
        <f t="shared" si="88"/>
        <v>0</v>
      </c>
      <c r="DR42" s="34">
        <f t="shared" si="89"/>
        <v>0</v>
      </c>
      <c r="DS42" s="25"/>
      <c r="DT42" s="34">
        <f t="shared" si="90"/>
        <v>0</v>
      </c>
      <c r="DU42" s="34">
        <f t="shared" si="91"/>
        <v>0</v>
      </c>
      <c r="DV42" s="25"/>
      <c r="DW42" s="34">
        <f t="shared" si="92"/>
        <v>0</v>
      </c>
      <c r="DX42" s="34">
        <f t="shared" si="93"/>
        <v>0</v>
      </c>
      <c r="DY42" s="25"/>
      <c r="DZ42" s="34">
        <f t="shared" si="94"/>
        <v>0</v>
      </c>
      <c r="EA42" s="34">
        <f t="shared" si="95"/>
        <v>0</v>
      </c>
      <c r="EB42" s="25"/>
      <c r="EC42" s="34">
        <f t="shared" si="96"/>
        <v>0</v>
      </c>
      <c r="ED42" s="34">
        <f t="shared" si="97"/>
        <v>0</v>
      </c>
      <c r="EE42" s="25"/>
      <c r="EF42" s="34">
        <f t="shared" si="98"/>
        <v>0</v>
      </c>
      <c r="EG42" s="34">
        <f t="shared" si="99"/>
        <v>0</v>
      </c>
      <c r="EH42" s="25"/>
      <c r="EI42" s="34">
        <f t="shared" si="100"/>
        <v>0</v>
      </c>
      <c r="EJ42" s="34">
        <f t="shared" si="101"/>
        <v>0</v>
      </c>
      <c r="EK42" s="25"/>
      <c r="EL42" s="34">
        <f t="shared" si="102"/>
        <v>0</v>
      </c>
      <c r="EM42" s="34">
        <f t="shared" si="103"/>
        <v>0</v>
      </c>
      <c r="EN42" s="34">
        <f t="shared" si="104"/>
        <v>0</v>
      </c>
      <c r="EO42" s="34">
        <f t="shared" si="105"/>
        <v>0</v>
      </c>
      <c r="EP42" s="97" t="str">
        <f t="shared" si="106"/>
        <v/>
      </c>
      <c r="EQ42" s="98" t="str">
        <f>IF(AU42="","",VLOOKUP(AU42,'Equipment Master A800b'!$B$6:$J$45,9,FALSE))</f>
        <v/>
      </c>
      <c r="ER42" s="99" t="str">
        <f t="shared" si="107"/>
        <v/>
      </c>
      <c r="ES42" s="104"/>
    </row>
    <row r="43" spans="1:149" s="7" customFormat="1" ht="14.25" customHeight="1" thickBot="1" x14ac:dyDescent="0.4">
      <c r="A43" s="28" t="s">
        <v>87</v>
      </c>
      <c r="B43" s="188" t="s">
        <v>5</v>
      </c>
      <c r="C43" s="246" t="str">
        <f>IF(C42="","",VLOOKUP(C42,'Personnel Master A800a'!$B$5:$D$54,3,FALSE))</f>
        <v/>
      </c>
      <c r="D43" s="246"/>
      <c r="E43" s="189">
        <f t="shared" ref="E43" si="144">C42</f>
        <v>0</v>
      </c>
      <c r="F43" s="189" t="s">
        <v>6</v>
      </c>
      <c r="G43" s="256"/>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162"/>
      <c r="AN43" s="129">
        <f t="shared" si="140"/>
        <v>0</v>
      </c>
      <c r="AO43" s="40"/>
      <c r="AP43" s="186" t="str">
        <f>IF(C42="","",VLOOKUP(C42,'Personnel Master A800a'!$B$5:$X$354,23,FALSE))</f>
        <v/>
      </c>
      <c r="AQ43" s="247" t="str">
        <f t="shared" si="141"/>
        <v/>
      </c>
      <c r="AR43" s="248"/>
      <c r="AS43" s="23"/>
      <c r="AT43" s="85">
        <f t="shared" si="109"/>
        <v>36</v>
      </c>
      <c r="AU43" s="29"/>
      <c r="AV43" s="199" t="str">
        <f>IF(AU43="","",VLOOKUP(AU43,'Equipment Master A800b'!$B$6:$C$45,2,FALSE))</f>
        <v/>
      </c>
      <c r="AW43" s="30"/>
      <c r="AX43" s="32"/>
      <c r="AY43" s="25"/>
      <c r="AZ43" s="34">
        <f t="shared" si="42"/>
        <v>0</v>
      </c>
      <c r="BA43" s="34">
        <f t="shared" si="43"/>
        <v>0</v>
      </c>
      <c r="BB43" s="25"/>
      <c r="BC43" s="34">
        <f t="shared" si="44"/>
        <v>0</v>
      </c>
      <c r="BD43" s="34">
        <f t="shared" si="45"/>
        <v>0</v>
      </c>
      <c r="BE43" s="25"/>
      <c r="BF43" s="34">
        <f t="shared" si="46"/>
        <v>0</v>
      </c>
      <c r="BG43" s="34">
        <f t="shared" si="47"/>
        <v>0</v>
      </c>
      <c r="BH43" s="25"/>
      <c r="BI43" s="34">
        <f t="shared" si="48"/>
        <v>0</v>
      </c>
      <c r="BJ43" s="34">
        <f t="shared" si="49"/>
        <v>0</v>
      </c>
      <c r="BK43" s="25"/>
      <c r="BL43" s="34">
        <f t="shared" si="50"/>
        <v>0</v>
      </c>
      <c r="BM43" s="34">
        <f t="shared" si="51"/>
        <v>0</v>
      </c>
      <c r="BN43" s="25"/>
      <c r="BO43" s="34">
        <f t="shared" si="52"/>
        <v>0</v>
      </c>
      <c r="BP43" s="34">
        <f t="shared" si="53"/>
        <v>0</v>
      </c>
      <c r="BQ43" s="25"/>
      <c r="BR43" s="34">
        <f t="shared" si="54"/>
        <v>0</v>
      </c>
      <c r="BS43" s="34">
        <f t="shared" si="55"/>
        <v>0</v>
      </c>
      <c r="BT43" s="25"/>
      <c r="BU43" s="34">
        <f t="shared" si="56"/>
        <v>0</v>
      </c>
      <c r="BV43" s="34">
        <f t="shared" si="57"/>
        <v>0</v>
      </c>
      <c r="BW43" s="25"/>
      <c r="BX43" s="34">
        <f t="shared" si="58"/>
        <v>0</v>
      </c>
      <c r="BY43" s="34">
        <f t="shared" si="59"/>
        <v>0</v>
      </c>
      <c r="BZ43" s="25"/>
      <c r="CA43" s="34">
        <f t="shared" si="60"/>
        <v>0</v>
      </c>
      <c r="CB43" s="34">
        <f t="shared" si="61"/>
        <v>0</v>
      </c>
      <c r="CC43" s="25"/>
      <c r="CD43" s="34">
        <f t="shared" si="62"/>
        <v>0</v>
      </c>
      <c r="CE43" s="34">
        <f t="shared" si="63"/>
        <v>0</v>
      </c>
      <c r="CF43" s="25"/>
      <c r="CG43" s="34">
        <f t="shared" si="64"/>
        <v>0</v>
      </c>
      <c r="CH43" s="34">
        <f t="shared" si="65"/>
        <v>0</v>
      </c>
      <c r="CI43" s="25"/>
      <c r="CJ43" s="34">
        <f t="shared" si="66"/>
        <v>0</v>
      </c>
      <c r="CK43" s="34">
        <f t="shared" si="67"/>
        <v>0</v>
      </c>
      <c r="CL43" s="25"/>
      <c r="CM43" s="34">
        <f t="shared" si="68"/>
        <v>0</v>
      </c>
      <c r="CN43" s="34">
        <f t="shared" si="69"/>
        <v>0</v>
      </c>
      <c r="CO43" s="25"/>
      <c r="CP43" s="34">
        <f t="shared" si="70"/>
        <v>0</v>
      </c>
      <c r="CQ43" s="34">
        <f t="shared" si="71"/>
        <v>0</v>
      </c>
      <c r="CR43" s="25"/>
      <c r="CS43" s="34">
        <f t="shared" si="72"/>
        <v>0</v>
      </c>
      <c r="CT43" s="34">
        <f t="shared" si="73"/>
        <v>0</v>
      </c>
      <c r="CU43" s="25"/>
      <c r="CV43" s="34">
        <f t="shared" si="74"/>
        <v>0</v>
      </c>
      <c r="CW43" s="34">
        <f t="shared" si="75"/>
        <v>0</v>
      </c>
      <c r="CX43" s="25"/>
      <c r="CY43" s="34">
        <f t="shared" si="76"/>
        <v>0</v>
      </c>
      <c r="CZ43" s="34">
        <f t="shared" si="77"/>
        <v>0</v>
      </c>
      <c r="DA43" s="25"/>
      <c r="DB43" s="34">
        <f t="shared" si="78"/>
        <v>0</v>
      </c>
      <c r="DC43" s="34">
        <f t="shared" si="79"/>
        <v>0</v>
      </c>
      <c r="DD43" s="25"/>
      <c r="DE43" s="34">
        <f t="shared" si="80"/>
        <v>0</v>
      </c>
      <c r="DF43" s="34">
        <f t="shared" si="81"/>
        <v>0</v>
      </c>
      <c r="DG43" s="25"/>
      <c r="DH43" s="34">
        <f t="shared" si="82"/>
        <v>0</v>
      </c>
      <c r="DI43" s="34">
        <f t="shared" si="83"/>
        <v>0</v>
      </c>
      <c r="DJ43" s="25"/>
      <c r="DK43" s="34">
        <f t="shared" si="84"/>
        <v>0</v>
      </c>
      <c r="DL43" s="34">
        <f t="shared" si="85"/>
        <v>0</v>
      </c>
      <c r="DM43" s="25"/>
      <c r="DN43" s="34">
        <f t="shared" si="86"/>
        <v>0</v>
      </c>
      <c r="DO43" s="34">
        <f t="shared" si="87"/>
        <v>0</v>
      </c>
      <c r="DP43" s="25"/>
      <c r="DQ43" s="34">
        <f t="shared" si="88"/>
        <v>0</v>
      </c>
      <c r="DR43" s="34">
        <f t="shared" si="89"/>
        <v>0</v>
      </c>
      <c r="DS43" s="25"/>
      <c r="DT43" s="34">
        <f t="shared" si="90"/>
        <v>0</v>
      </c>
      <c r="DU43" s="34">
        <f t="shared" si="91"/>
        <v>0</v>
      </c>
      <c r="DV43" s="25"/>
      <c r="DW43" s="34">
        <f t="shared" si="92"/>
        <v>0</v>
      </c>
      <c r="DX43" s="34">
        <f t="shared" si="93"/>
        <v>0</v>
      </c>
      <c r="DY43" s="25"/>
      <c r="DZ43" s="34">
        <f t="shared" si="94"/>
        <v>0</v>
      </c>
      <c r="EA43" s="34">
        <f t="shared" si="95"/>
        <v>0</v>
      </c>
      <c r="EB43" s="25"/>
      <c r="EC43" s="34">
        <f t="shared" si="96"/>
        <v>0</v>
      </c>
      <c r="ED43" s="34">
        <f t="shared" si="97"/>
        <v>0</v>
      </c>
      <c r="EE43" s="25"/>
      <c r="EF43" s="34">
        <f t="shared" si="98"/>
        <v>0</v>
      </c>
      <c r="EG43" s="34">
        <f t="shared" si="99"/>
        <v>0</v>
      </c>
      <c r="EH43" s="25"/>
      <c r="EI43" s="34">
        <f t="shared" si="100"/>
        <v>0</v>
      </c>
      <c r="EJ43" s="34">
        <f t="shared" si="101"/>
        <v>0</v>
      </c>
      <c r="EK43" s="25"/>
      <c r="EL43" s="34">
        <f t="shared" si="102"/>
        <v>0</v>
      </c>
      <c r="EM43" s="34">
        <f t="shared" si="103"/>
        <v>0</v>
      </c>
      <c r="EN43" s="34">
        <f t="shared" si="104"/>
        <v>0</v>
      </c>
      <c r="EO43" s="34">
        <f t="shared" si="105"/>
        <v>0</v>
      </c>
      <c r="EP43" s="97" t="str">
        <f t="shared" si="106"/>
        <v/>
      </c>
      <c r="EQ43" s="98" t="str">
        <f>IF(AU43="","",VLOOKUP(AU43,'Equipment Master A800b'!$B$6:$J$45,9,FALSE))</f>
        <v/>
      </c>
      <c r="ER43" s="99" t="str">
        <f t="shared" si="107"/>
        <v/>
      </c>
      <c r="ES43" s="104"/>
    </row>
    <row r="44" spans="1:149" s="7" customFormat="1" ht="14.25" customHeight="1" x14ac:dyDescent="0.35">
      <c r="A44" s="26" t="s">
        <v>74</v>
      </c>
      <c r="B44" s="27" t="s">
        <v>1</v>
      </c>
      <c r="C44" s="249"/>
      <c r="D44" s="250"/>
      <c r="E44" s="37">
        <f t="shared" ref="E44" si="145">C44</f>
        <v>0</v>
      </c>
      <c r="F44" s="14" t="s">
        <v>2</v>
      </c>
      <c r="G44" s="255"/>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128">
        <f t="shared" si="140"/>
        <v>0</v>
      </c>
      <c r="AO44" s="15"/>
      <c r="AP44" s="185" t="str">
        <f>IF(C44="","",VLOOKUP(C44,'Personnel Master A800a'!$B$5:$W$354,22,FALSE))</f>
        <v/>
      </c>
      <c r="AQ44" s="251" t="str">
        <f t="shared" si="141"/>
        <v/>
      </c>
      <c r="AR44" s="252"/>
      <c r="AS44" s="23"/>
      <c r="AT44" s="85">
        <f t="shared" si="109"/>
        <v>37</v>
      </c>
      <c r="AU44" s="29"/>
      <c r="AV44" s="199" t="str">
        <f>IF(AU44="","",VLOOKUP(AU44,'Equipment Master A800b'!$B$6:$C$45,2,FALSE))</f>
        <v/>
      </c>
      <c r="AW44" s="30"/>
      <c r="AX44" s="32"/>
      <c r="AY44" s="25"/>
      <c r="AZ44" s="34">
        <f t="shared" si="42"/>
        <v>0</v>
      </c>
      <c r="BA44" s="34">
        <f t="shared" si="43"/>
        <v>0</v>
      </c>
      <c r="BB44" s="25"/>
      <c r="BC44" s="34">
        <f t="shared" si="44"/>
        <v>0</v>
      </c>
      <c r="BD44" s="34">
        <f t="shared" si="45"/>
        <v>0</v>
      </c>
      <c r="BE44" s="25"/>
      <c r="BF44" s="34">
        <f t="shared" si="46"/>
        <v>0</v>
      </c>
      <c r="BG44" s="34">
        <f t="shared" si="47"/>
        <v>0</v>
      </c>
      <c r="BH44" s="25"/>
      <c r="BI44" s="34">
        <f t="shared" si="48"/>
        <v>0</v>
      </c>
      <c r="BJ44" s="34">
        <f t="shared" si="49"/>
        <v>0</v>
      </c>
      <c r="BK44" s="25"/>
      <c r="BL44" s="34">
        <f t="shared" si="50"/>
        <v>0</v>
      </c>
      <c r="BM44" s="34">
        <f t="shared" si="51"/>
        <v>0</v>
      </c>
      <c r="BN44" s="25"/>
      <c r="BO44" s="34">
        <f t="shared" si="52"/>
        <v>0</v>
      </c>
      <c r="BP44" s="34">
        <f t="shared" si="53"/>
        <v>0</v>
      </c>
      <c r="BQ44" s="25"/>
      <c r="BR44" s="34">
        <f t="shared" si="54"/>
        <v>0</v>
      </c>
      <c r="BS44" s="34">
        <f t="shared" si="55"/>
        <v>0</v>
      </c>
      <c r="BT44" s="25"/>
      <c r="BU44" s="34">
        <f t="shared" si="56"/>
        <v>0</v>
      </c>
      <c r="BV44" s="34">
        <f t="shared" si="57"/>
        <v>0</v>
      </c>
      <c r="BW44" s="25"/>
      <c r="BX44" s="34">
        <f t="shared" si="58"/>
        <v>0</v>
      </c>
      <c r="BY44" s="34">
        <f t="shared" si="59"/>
        <v>0</v>
      </c>
      <c r="BZ44" s="25"/>
      <c r="CA44" s="34">
        <f t="shared" si="60"/>
        <v>0</v>
      </c>
      <c r="CB44" s="34">
        <f t="shared" si="61"/>
        <v>0</v>
      </c>
      <c r="CC44" s="25"/>
      <c r="CD44" s="34">
        <f t="shared" si="62"/>
        <v>0</v>
      </c>
      <c r="CE44" s="34">
        <f t="shared" si="63"/>
        <v>0</v>
      </c>
      <c r="CF44" s="25"/>
      <c r="CG44" s="34">
        <f t="shared" si="64"/>
        <v>0</v>
      </c>
      <c r="CH44" s="34">
        <f t="shared" si="65"/>
        <v>0</v>
      </c>
      <c r="CI44" s="25"/>
      <c r="CJ44" s="34">
        <f t="shared" si="66"/>
        <v>0</v>
      </c>
      <c r="CK44" s="34">
        <f t="shared" si="67"/>
        <v>0</v>
      </c>
      <c r="CL44" s="25"/>
      <c r="CM44" s="34">
        <f t="shared" si="68"/>
        <v>0</v>
      </c>
      <c r="CN44" s="34">
        <f t="shared" si="69"/>
        <v>0</v>
      </c>
      <c r="CO44" s="25"/>
      <c r="CP44" s="34">
        <f t="shared" si="70"/>
        <v>0</v>
      </c>
      <c r="CQ44" s="34">
        <f t="shared" si="71"/>
        <v>0</v>
      </c>
      <c r="CR44" s="25"/>
      <c r="CS44" s="34">
        <f t="shared" si="72"/>
        <v>0</v>
      </c>
      <c r="CT44" s="34">
        <f t="shared" si="73"/>
        <v>0</v>
      </c>
      <c r="CU44" s="25"/>
      <c r="CV44" s="34">
        <f t="shared" si="74"/>
        <v>0</v>
      </c>
      <c r="CW44" s="34">
        <f t="shared" si="75"/>
        <v>0</v>
      </c>
      <c r="CX44" s="25"/>
      <c r="CY44" s="34">
        <f t="shared" si="76"/>
        <v>0</v>
      </c>
      <c r="CZ44" s="34">
        <f t="shared" si="77"/>
        <v>0</v>
      </c>
      <c r="DA44" s="25"/>
      <c r="DB44" s="34">
        <f t="shared" si="78"/>
        <v>0</v>
      </c>
      <c r="DC44" s="34">
        <f t="shared" si="79"/>
        <v>0</v>
      </c>
      <c r="DD44" s="25"/>
      <c r="DE44" s="34">
        <f t="shared" si="80"/>
        <v>0</v>
      </c>
      <c r="DF44" s="34">
        <f t="shared" si="81"/>
        <v>0</v>
      </c>
      <c r="DG44" s="25"/>
      <c r="DH44" s="34">
        <f t="shared" si="82"/>
        <v>0</v>
      </c>
      <c r="DI44" s="34">
        <f t="shared" si="83"/>
        <v>0</v>
      </c>
      <c r="DJ44" s="25"/>
      <c r="DK44" s="34">
        <f t="shared" si="84"/>
        <v>0</v>
      </c>
      <c r="DL44" s="34">
        <f t="shared" si="85"/>
        <v>0</v>
      </c>
      <c r="DM44" s="25"/>
      <c r="DN44" s="34">
        <f t="shared" si="86"/>
        <v>0</v>
      </c>
      <c r="DO44" s="34">
        <f t="shared" si="87"/>
        <v>0</v>
      </c>
      <c r="DP44" s="25"/>
      <c r="DQ44" s="34">
        <f t="shared" si="88"/>
        <v>0</v>
      </c>
      <c r="DR44" s="34">
        <f t="shared" si="89"/>
        <v>0</v>
      </c>
      <c r="DS44" s="25"/>
      <c r="DT44" s="34">
        <f t="shared" si="90"/>
        <v>0</v>
      </c>
      <c r="DU44" s="34">
        <f t="shared" si="91"/>
        <v>0</v>
      </c>
      <c r="DV44" s="25"/>
      <c r="DW44" s="34">
        <f t="shared" si="92"/>
        <v>0</v>
      </c>
      <c r="DX44" s="34">
        <f t="shared" si="93"/>
        <v>0</v>
      </c>
      <c r="DY44" s="25"/>
      <c r="DZ44" s="34">
        <f t="shared" si="94"/>
        <v>0</v>
      </c>
      <c r="EA44" s="34">
        <f t="shared" si="95"/>
        <v>0</v>
      </c>
      <c r="EB44" s="25"/>
      <c r="EC44" s="34">
        <f t="shared" si="96"/>
        <v>0</v>
      </c>
      <c r="ED44" s="34">
        <f t="shared" si="97"/>
        <v>0</v>
      </c>
      <c r="EE44" s="25"/>
      <c r="EF44" s="34">
        <f t="shared" si="98"/>
        <v>0</v>
      </c>
      <c r="EG44" s="34">
        <f t="shared" si="99"/>
        <v>0</v>
      </c>
      <c r="EH44" s="25"/>
      <c r="EI44" s="34">
        <f t="shared" si="100"/>
        <v>0</v>
      </c>
      <c r="EJ44" s="34">
        <f t="shared" si="101"/>
        <v>0</v>
      </c>
      <c r="EK44" s="25"/>
      <c r="EL44" s="34">
        <f t="shared" si="102"/>
        <v>0</v>
      </c>
      <c r="EM44" s="34">
        <f t="shared" si="103"/>
        <v>0</v>
      </c>
      <c r="EN44" s="34">
        <f t="shared" si="104"/>
        <v>0</v>
      </c>
      <c r="EO44" s="34">
        <f t="shared" si="105"/>
        <v>0</v>
      </c>
      <c r="EP44" s="97" t="str">
        <f t="shared" si="106"/>
        <v/>
      </c>
      <c r="EQ44" s="98" t="str">
        <f>IF(AU44="","",VLOOKUP(AU44,'Equipment Master A800b'!$B$6:$J$45,9,FALSE))</f>
        <v/>
      </c>
      <c r="ER44" s="99" t="str">
        <f t="shared" si="107"/>
        <v/>
      </c>
      <c r="ES44" s="104"/>
    </row>
    <row r="45" spans="1:149" s="7" customFormat="1" ht="14.25" customHeight="1" thickBot="1" x14ac:dyDescent="0.4">
      <c r="A45" s="28" t="s">
        <v>87</v>
      </c>
      <c r="B45" s="188" t="s">
        <v>5</v>
      </c>
      <c r="C45" s="246" t="str">
        <f>IF(C44="","",VLOOKUP(C44,'Personnel Master A800a'!$B$5:$D$54,3,FALSE))</f>
        <v/>
      </c>
      <c r="D45" s="246"/>
      <c r="E45" s="189">
        <f t="shared" ref="E45" si="146">C44</f>
        <v>0</v>
      </c>
      <c r="F45" s="189" t="s">
        <v>6</v>
      </c>
      <c r="G45" s="256"/>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162"/>
      <c r="AN45" s="129">
        <f t="shared" si="140"/>
        <v>0</v>
      </c>
      <c r="AO45" s="40"/>
      <c r="AP45" s="186" t="str">
        <f>IF(C44="","",VLOOKUP(C44,'Personnel Master A800a'!$B$5:$X$354,23,FALSE))</f>
        <v/>
      </c>
      <c r="AQ45" s="247" t="str">
        <f t="shared" si="141"/>
        <v/>
      </c>
      <c r="AR45" s="248"/>
      <c r="AS45" s="23"/>
      <c r="AT45" s="85">
        <f t="shared" si="109"/>
        <v>38</v>
      </c>
      <c r="AU45" s="29"/>
      <c r="AV45" s="199" t="str">
        <f>IF(AU45="","",VLOOKUP(AU45,'Equipment Master A800b'!$B$6:$C$45,2,FALSE))</f>
        <v/>
      </c>
      <c r="AW45" s="30"/>
      <c r="AX45" s="32"/>
      <c r="AY45" s="25"/>
      <c r="AZ45" s="34">
        <f t="shared" si="42"/>
        <v>0</v>
      </c>
      <c r="BA45" s="34">
        <f t="shared" si="43"/>
        <v>0</v>
      </c>
      <c r="BB45" s="25"/>
      <c r="BC45" s="34">
        <f t="shared" si="44"/>
        <v>0</v>
      </c>
      <c r="BD45" s="34">
        <f t="shared" si="45"/>
        <v>0</v>
      </c>
      <c r="BE45" s="25"/>
      <c r="BF45" s="34">
        <f t="shared" si="46"/>
        <v>0</v>
      </c>
      <c r="BG45" s="34">
        <f t="shared" si="47"/>
        <v>0</v>
      </c>
      <c r="BH45" s="25"/>
      <c r="BI45" s="34">
        <f t="shared" si="48"/>
        <v>0</v>
      </c>
      <c r="BJ45" s="34">
        <f t="shared" si="49"/>
        <v>0</v>
      </c>
      <c r="BK45" s="25"/>
      <c r="BL45" s="34">
        <f t="shared" si="50"/>
        <v>0</v>
      </c>
      <c r="BM45" s="34">
        <f t="shared" si="51"/>
        <v>0</v>
      </c>
      <c r="BN45" s="25"/>
      <c r="BO45" s="34">
        <f t="shared" si="52"/>
        <v>0</v>
      </c>
      <c r="BP45" s="34">
        <f t="shared" si="53"/>
        <v>0</v>
      </c>
      <c r="BQ45" s="25"/>
      <c r="BR45" s="34">
        <f t="shared" si="54"/>
        <v>0</v>
      </c>
      <c r="BS45" s="34">
        <f t="shared" si="55"/>
        <v>0</v>
      </c>
      <c r="BT45" s="25"/>
      <c r="BU45" s="34">
        <f t="shared" si="56"/>
        <v>0</v>
      </c>
      <c r="BV45" s="34">
        <f t="shared" si="57"/>
        <v>0</v>
      </c>
      <c r="BW45" s="25"/>
      <c r="BX45" s="34">
        <f t="shared" si="58"/>
        <v>0</v>
      </c>
      <c r="BY45" s="34">
        <f t="shared" si="59"/>
        <v>0</v>
      </c>
      <c r="BZ45" s="25"/>
      <c r="CA45" s="34">
        <f t="shared" si="60"/>
        <v>0</v>
      </c>
      <c r="CB45" s="34">
        <f t="shared" si="61"/>
        <v>0</v>
      </c>
      <c r="CC45" s="25"/>
      <c r="CD45" s="34">
        <f t="shared" si="62"/>
        <v>0</v>
      </c>
      <c r="CE45" s="34">
        <f t="shared" si="63"/>
        <v>0</v>
      </c>
      <c r="CF45" s="25"/>
      <c r="CG45" s="34">
        <f t="shared" si="64"/>
        <v>0</v>
      </c>
      <c r="CH45" s="34">
        <f t="shared" si="65"/>
        <v>0</v>
      </c>
      <c r="CI45" s="25"/>
      <c r="CJ45" s="34">
        <f t="shared" si="66"/>
        <v>0</v>
      </c>
      <c r="CK45" s="34">
        <f t="shared" si="67"/>
        <v>0</v>
      </c>
      <c r="CL45" s="25"/>
      <c r="CM45" s="34">
        <f t="shared" si="68"/>
        <v>0</v>
      </c>
      <c r="CN45" s="34">
        <f t="shared" si="69"/>
        <v>0</v>
      </c>
      <c r="CO45" s="25"/>
      <c r="CP45" s="34">
        <f t="shared" si="70"/>
        <v>0</v>
      </c>
      <c r="CQ45" s="34">
        <f t="shared" si="71"/>
        <v>0</v>
      </c>
      <c r="CR45" s="25"/>
      <c r="CS45" s="34">
        <f t="shared" si="72"/>
        <v>0</v>
      </c>
      <c r="CT45" s="34">
        <f t="shared" si="73"/>
        <v>0</v>
      </c>
      <c r="CU45" s="25"/>
      <c r="CV45" s="34">
        <f t="shared" si="74"/>
        <v>0</v>
      </c>
      <c r="CW45" s="34">
        <f t="shared" si="75"/>
        <v>0</v>
      </c>
      <c r="CX45" s="25"/>
      <c r="CY45" s="34">
        <f t="shared" si="76"/>
        <v>0</v>
      </c>
      <c r="CZ45" s="34">
        <f t="shared" si="77"/>
        <v>0</v>
      </c>
      <c r="DA45" s="25"/>
      <c r="DB45" s="34">
        <f t="shared" si="78"/>
        <v>0</v>
      </c>
      <c r="DC45" s="34">
        <f t="shared" si="79"/>
        <v>0</v>
      </c>
      <c r="DD45" s="25"/>
      <c r="DE45" s="34">
        <f t="shared" si="80"/>
        <v>0</v>
      </c>
      <c r="DF45" s="34">
        <f t="shared" si="81"/>
        <v>0</v>
      </c>
      <c r="DG45" s="25"/>
      <c r="DH45" s="34">
        <f t="shared" si="82"/>
        <v>0</v>
      </c>
      <c r="DI45" s="34">
        <f t="shared" si="83"/>
        <v>0</v>
      </c>
      <c r="DJ45" s="25"/>
      <c r="DK45" s="34">
        <f t="shared" si="84"/>
        <v>0</v>
      </c>
      <c r="DL45" s="34">
        <f t="shared" si="85"/>
        <v>0</v>
      </c>
      <c r="DM45" s="25"/>
      <c r="DN45" s="34">
        <f t="shared" si="86"/>
        <v>0</v>
      </c>
      <c r="DO45" s="34">
        <f t="shared" si="87"/>
        <v>0</v>
      </c>
      <c r="DP45" s="25"/>
      <c r="DQ45" s="34">
        <f t="shared" si="88"/>
        <v>0</v>
      </c>
      <c r="DR45" s="34">
        <f t="shared" si="89"/>
        <v>0</v>
      </c>
      <c r="DS45" s="25"/>
      <c r="DT45" s="34">
        <f t="shared" si="90"/>
        <v>0</v>
      </c>
      <c r="DU45" s="34">
        <f t="shared" si="91"/>
        <v>0</v>
      </c>
      <c r="DV45" s="25"/>
      <c r="DW45" s="34">
        <f t="shared" si="92"/>
        <v>0</v>
      </c>
      <c r="DX45" s="34">
        <f t="shared" si="93"/>
        <v>0</v>
      </c>
      <c r="DY45" s="25"/>
      <c r="DZ45" s="34">
        <f t="shared" si="94"/>
        <v>0</v>
      </c>
      <c r="EA45" s="34">
        <f t="shared" si="95"/>
        <v>0</v>
      </c>
      <c r="EB45" s="25"/>
      <c r="EC45" s="34">
        <f t="shared" si="96"/>
        <v>0</v>
      </c>
      <c r="ED45" s="34">
        <f t="shared" si="97"/>
        <v>0</v>
      </c>
      <c r="EE45" s="25"/>
      <c r="EF45" s="34">
        <f t="shared" si="98"/>
        <v>0</v>
      </c>
      <c r="EG45" s="34">
        <f t="shared" si="99"/>
        <v>0</v>
      </c>
      <c r="EH45" s="25"/>
      <c r="EI45" s="34">
        <f t="shared" si="100"/>
        <v>0</v>
      </c>
      <c r="EJ45" s="34">
        <f t="shared" si="101"/>
        <v>0</v>
      </c>
      <c r="EK45" s="25"/>
      <c r="EL45" s="34">
        <f t="shared" si="102"/>
        <v>0</v>
      </c>
      <c r="EM45" s="34">
        <f t="shared" si="103"/>
        <v>0</v>
      </c>
      <c r="EN45" s="34">
        <f t="shared" si="104"/>
        <v>0</v>
      </c>
      <c r="EO45" s="34">
        <f t="shared" si="105"/>
        <v>0</v>
      </c>
      <c r="EP45" s="97" t="str">
        <f t="shared" si="106"/>
        <v/>
      </c>
      <c r="EQ45" s="98" t="str">
        <f>IF(AU45="","",VLOOKUP(AU45,'Equipment Master A800b'!$B$6:$J$45,9,FALSE))</f>
        <v/>
      </c>
      <c r="ER45" s="99" t="str">
        <f t="shared" si="107"/>
        <v/>
      </c>
      <c r="ES45" s="104"/>
    </row>
    <row r="46" spans="1:149" ht="15" customHeight="1" x14ac:dyDescent="0.35">
      <c r="A46" s="26" t="s">
        <v>75</v>
      </c>
      <c r="B46" s="27" t="s">
        <v>1</v>
      </c>
      <c r="C46" s="249"/>
      <c r="D46" s="250"/>
      <c r="E46" s="37">
        <f t="shared" ref="E46" si="147">C46</f>
        <v>0</v>
      </c>
      <c r="F46" s="14" t="s">
        <v>2</v>
      </c>
      <c r="G46" s="255"/>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128">
        <f t="shared" si="140"/>
        <v>0</v>
      </c>
      <c r="AO46" s="15"/>
      <c r="AP46" s="185" t="str">
        <f>IF(C46="","",VLOOKUP(C46,'Personnel Master A800a'!$B$5:$W$354,22,FALSE))</f>
        <v/>
      </c>
      <c r="AQ46" s="251" t="str">
        <f t="shared" si="141"/>
        <v/>
      </c>
      <c r="AR46" s="252"/>
      <c r="AS46" s="23"/>
      <c r="AT46" s="85">
        <f t="shared" si="109"/>
        <v>39</v>
      </c>
      <c r="AU46" s="29"/>
      <c r="AV46" s="199" t="str">
        <f>IF(AU46="","",VLOOKUP(AU46,'Equipment Master A800b'!$B$6:$C$45,2,FALSE))</f>
        <v/>
      </c>
      <c r="AW46" s="30"/>
      <c r="AX46" s="32"/>
      <c r="AY46" s="25"/>
      <c r="AZ46" s="34">
        <f t="shared" si="42"/>
        <v>0</v>
      </c>
      <c r="BA46" s="34">
        <f t="shared" si="43"/>
        <v>0</v>
      </c>
      <c r="BB46" s="25"/>
      <c r="BC46" s="34">
        <f t="shared" si="44"/>
        <v>0</v>
      </c>
      <c r="BD46" s="34">
        <f t="shared" si="45"/>
        <v>0</v>
      </c>
      <c r="BE46" s="25"/>
      <c r="BF46" s="34">
        <f t="shared" si="46"/>
        <v>0</v>
      </c>
      <c r="BG46" s="34">
        <f t="shared" si="47"/>
        <v>0</v>
      </c>
      <c r="BH46" s="25"/>
      <c r="BI46" s="34">
        <f t="shared" si="48"/>
        <v>0</v>
      </c>
      <c r="BJ46" s="34">
        <f t="shared" si="49"/>
        <v>0</v>
      </c>
      <c r="BK46" s="25"/>
      <c r="BL46" s="34">
        <f t="shared" si="50"/>
        <v>0</v>
      </c>
      <c r="BM46" s="34">
        <f t="shared" si="51"/>
        <v>0</v>
      </c>
      <c r="BN46" s="25"/>
      <c r="BO46" s="34">
        <f t="shared" si="52"/>
        <v>0</v>
      </c>
      <c r="BP46" s="34">
        <f t="shared" si="53"/>
        <v>0</v>
      </c>
      <c r="BQ46" s="25"/>
      <c r="BR46" s="34">
        <f t="shared" si="54"/>
        <v>0</v>
      </c>
      <c r="BS46" s="34">
        <f t="shared" si="55"/>
        <v>0</v>
      </c>
      <c r="BT46" s="25"/>
      <c r="BU46" s="34">
        <f t="shared" si="56"/>
        <v>0</v>
      </c>
      <c r="BV46" s="34">
        <f t="shared" si="57"/>
        <v>0</v>
      </c>
      <c r="BW46" s="25"/>
      <c r="BX46" s="34">
        <f t="shared" si="58"/>
        <v>0</v>
      </c>
      <c r="BY46" s="34">
        <f t="shared" si="59"/>
        <v>0</v>
      </c>
      <c r="BZ46" s="25"/>
      <c r="CA46" s="34">
        <f t="shared" si="60"/>
        <v>0</v>
      </c>
      <c r="CB46" s="34">
        <f t="shared" si="61"/>
        <v>0</v>
      </c>
      <c r="CC46" s="25"/>
      <c r="CD46" s="34">
        <f t="shared" si="62"/>
        <v>0</v>
      </c>
      <c r="CE46" s="34">
        <f t="shared" si="63"/>
        <v>0</v>
      </c>
      <c r="CF46" s="25"/>
      <c r="CG46" s="34">
        <f t="shared" si="64"/>
        <v>0</v>
      </c>
      <c r="CH46" s="34">
        <f t="shared" si="65"/>
        <v>0</v>
      </c>
      <c r="CI46" s="25"/>
      <c r="CJ46" s="34">
        <f t="shared" si="66"/>
        <v>0</v>
      </c>
      <c r="CK46" s="34">
        <f t="shared" si="67"/>
        <v>0</v>
      </c>
      <c r="CL46" s="25"/>
      <c r="CM46" s="34">
        <f t="shared" si="68"/>
        <v>0</v>
      </c>
      <c r="CN46" s="34">
        <f t="shared" si="69"/>
        <v>0</v>
      </c>
      <c r="CO46" s="25"/>
      <c r="CP46" s="34">
        <f t="shared" si="70"/>
        <v>0</v>
      </c>
      <c r="CQ46" s="34">
        <f t="shared" si="71"/>
        <v>0</v>
      </c>
      <c r="CR46" s="25"/>
      <c r="CS46" s="34">
        <f t="shared" si="72"/>
        <v>0</v>
      </c>
      <c r="CT46" s="34">
        <f t="shared" si="73"/>
        <v>0</v>
      </c>
      <c r="CU46" s="25"/>
      <c r="CV46" s="34">
        <f t="shared" si="74"/>
        <v>0</v>
      </c>
      <c r="CW46" s="34">
        <f t="shared" si="75"/>
        <v>0</v>
      </c>
      <c r="CX46" s="25"/>
      <c r="CY46" s="34">
        <f t="shared" si="76"/>
        <v>0</v>
      </c>
      <c r="CZ46" s="34">
        <f t="shared" si="77"/>
        <v>0</v>
      </c>
      <c r="DA46" s="25"/>
      <c r="DB46" s="34">
        <f t="shared" si="78"/>
        <v>0</v>
      </c>
      <c r="DC46" s="34">
        <f t="shared" si="79"/>
        <v>0</v>
      </c>
      <c r="DD46" s="25"/>
      <c r="DE46" s="34">
        <f t="shared" si="80"/>
        <v>0</v>
      </c>
      <c r="DF46" s="34">
        <f t="shared" si="81"/>
        <v>0</v>
      </c>
      <c r="DG46" s="25"/>
      <c r="DH46" s="34">
        <f t="shared" si="82"/>
        <v>0</v>
      </c>
      <c r="DI46" s="34">
        <f t="shared" si="83"/>
        <v>0</v>
      </c>
      <c r="DJ46" s="25"/>
      <c r="DK46" s="34">
        <f t="shared" si="84"/>
        <v>0</v>
      </c>
      <c r="DL46" s="34">
        <f t="shared" si="85"/>
        <v>0</v>
      </c>
      <c r="DM46" s="25"/>
      <c r="DN46" s="34">
        <f t="shared" si="86"/>
        <v>0</v>
      </c>
      <c r="DO46" s="34">
        <f t="shared" si="87"/>
        <v>0</v>
      </c>
      <c r="DP46" s="25"/>
      <c r="DQ46" s="34">
        <f t="shared" si="88"/>
        <v>0</v>
      </c>
      <c r="DR46" s="34">
        <f t="shared" si="89"/>
        <v>0</v>
      </c>
      <c r="DS46" s="25"/>
      <c r="DT46" s="34">
        <f t="shared" si="90"/>
        <v>0</v>
      </c>
      <c r="DU46" s="34">
        <f t="shared" si="91"/>
        <v>0</v>
      </c>
      <c r="DV46" s="25"/>
      <c r="DW46" s="34">
        <f t="shared" si="92"/>
        <v>0</v>
      </c>
      <c r="DX46" s="34">
        <f t="shared" si="93"/>
        <v>0</v>
      </c>
      <c r="DY46" s="25"/>
      <c r="DZ46" s="34">
        <f t="shared" si="94"/>
        <v>0</v>
      </c>
      <c r="EA46" s="34">
        <f t="shared" si="95"/>
        <v>0</v>
      </c>
      <c r="EB46" s="25"/>
      <c r="EC46" s="34">
        <f t="shared" si="96"/>
        <v>0</v>
      </c>
      <c r="ED46" s="34">
        <f t="shared" si="97"/>
        <v>0</v>
      </c>
      <c r="EE46" s="25"/>
      <c r="EF46" s="34">
        <f t="shared" si="98"/>
        <v>0</v>
      </c>
      <c r="EG46" s="34">
        <f t="shared" si="99"/>
        <v>0</v>
      </c>
      <c r="EH46" s="25"/>
      <c r="EI46" s="34">
        <f t="shared" si="100"/>
        <v>0</v>
      </c>
      <c r="EJ46" s="34">
        <f t="shared" si="101"/>
        <v>0</v>
      </c>
      <c r="EK46" s="25"/>
      <c r="EL46" s="34">
        <f t="shared" si="102"/>
        <v>0</v>
      </c>
      <c r="EM46" s="34">
        <f t="shared" si="103"/>
        <v>0</v>
      </c>
      <c r="EN46" s="34">
        <f t="shared" si="104"/>
        <v>0</v>
      </c>
      <c r="EO46" s="34">
        <f t="shared" si="105"/>
        <v>0</v>
      </c>
      <c r="EP46" s="97" t="str">
        <f t="shared" si="106"/>
        <v/>
      </c>
      <c r="EQ46" s="98" t="str">
        <f>IF(AU46="","",VLOOKUP(AU46,'Equipment Master A800b'!$B$6:$J$45,9,FALSE))</f>
        <v/>
      </c>
      <c r="ER46" s="99" t="str">
        <f t="shared" si="107"/>
        <v/>
      </c>
      <c r="ES46" s="104"/>
    </row>
    <row r="47" spans="1:149" ht="12.75" customHeight="1" thickBot="1" x14ac:dyDescent="0.4">
      <c r="A47" s="28" t="s">
        <v>86</v>
      </c>
      <c r="B47" s="188" t="s">
        <v>5</v>
      </c>
      <c r="C47" s="246" t="str">
        <f>IF(C46="","",VLOOKUP(C46,'Personnel Master A800a'!$B$5:$D$54,3,FALSE))</f>
        <v/>
      </c>
      <c r="D47" s="246"/>
      <c r="E47" s="189">
        <f t="shared" ref="E47" si="148">C46</f>
        <v>0</v>
      </c>
      <c r="F47" s="189" t="s">
        <v>6</v>
      </c>
      <c r="G47" s="256"/>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162"/>
      <c r="AN47" s="129">
        <f t="shared" si="140"/>
        <v>0</v>
      </c>
      <c r="AO47" s="40"/>
      <c r="AP47" s="186" t="str">
        <f>IF(C46="","",VLOOKUP(C46,'Personnel Master A800a'!$B$5:$X$354,23,FALSE))</f>
        <v/>
      </c>
      <c r="AQ47" s="247" t="str">
        <f t="shared" si="141"/>
        <v/>
      </c>
      <c r="AR47" s="248"/>
      <c r="AS47" s="23"/>
      <c r="AT47" s="85">
        <f t="shared" si="109"/>
        <v>40</v>
      </c>
      <c r="AU47" s="29"/>
      <c r="AV47" s="199" t="str">
        <f>IF(AU47="","",VLOOKUP(AU47,'Equipment Master A800b'!$B$6:$C$45,2,FALSE))</f>
        <v/>
      </c>
      <c r="AW47" s="30"/>
      <c r="AX47" s="32"/>
      <c r="AY47" s="25"/>
      <c r="AZ47" s="34">
        <f t="shared" si="42"/>
        <v>0</v>
      </c>
      <c r="BA47" s="34">
        <f t="shared" si="43"/>
        <v>0</v>
      </c>
      <c r="BB47" s="25"/>
      <c r="BC47" s="34">
        <f t="shared" si="44"/>
        <v>0</v>
      </c>
      <c r="BD47" s="34">
        <f t="shared" si="45"/>
        <v>0</v>
      </c>
      <c r="BE47" s="25"/>
      <c r="BF47" s="34">
        <f t="shared" si="46"/>
        <v>0</v>
      </c>
      <c r="BG47" s="34">
        <f t="shared" si="47"/>
        <v>0</v>
      </c>
      <c r="BH47" s="25"/>
      <c r="BI47" s="34">
        <f t="shared" si="48"/>
        <v>0</v>
      </c>
      <c r="BJ47" s="34">
        <f t="shared" si="49"/>
        <v>0</v>
      </c>
      <c r="BK47" s="25"/>
      <c r="BL47" s="34">
        <f t="shared" si="50"/>
        <v>0</v>
      </c>
      <c r="BM47" s="34">
        <f t="shared" si="51"/>
        <v>0</v>
      </c>
      <c r="BN47" s="25"/>
      <c r="BO47" s="34">
        <f t="shared" si="52"/>
        <v>0</v>
      </c>
      <c r="BP47" s="34">
        <f t="shared" si="53"/>
        <v>0</v>
      </c>
      <c r="BQ47" s="25"/>
      <c r="BR47" s="34">
        <f t="shared" si="54"/>
        <v>0</v>
      </c>
      <c r="BS47" s="34">
        <f t="shared" si="55"/>
        <v>0</v>
      </c>
      <c r="BT47" s="25"/>
      <c r="BU47" s="34">
        <f t="shared" si="56"/>
        <v>0</v>
      </c>
      <c r="BV47" s="34">
        <f t="shared" si="57"/>
        <v>0</v>
      </c>
      <c r="BW47" s="25"/>
      <c r="BX47" s="34">
        <f t="shared" si="58"/>
        <v>0</v>
      </c>
      <c r="BY47" s="34">
        <f t="shared" si="59"/>
        <v>0</v>
      </c>
      <c r="BZ47" s="25"/>
      <c r="CA47" s="34">
        <f t="shared" si="60"/>
        <v>0</v>
      </c>
      <c r="CB47" s="34">
        <f t="shared" si="61"/>
        <v>0</v>
      </c>
      <c r="CC47" s="25"/>
      <c r="CD47" s="34">
        <f t="shared" si="62"/>
        <v>0</v>
      </c>
      <c r="CE47" s="34">
        <f t="shared" si="63"/>
        <v>0</v>
      </c>
      <c r="CF47" s="25"/>
      <c r="CG47" s="34">
        <f t="shared" si="64"/>
        <v>0</v>
      </c>
      <c r="CH47" s="34">
        <f t="shared" si="65"/>
        <v>0</v>
      </c>
      <c r="CI47" s="25"/>
      <c r="CJ47" s="34">
        <f t="shared" si="66"/>
        <v>0</v>
      </c>
      <c r="CK47" s="34">
        <f t="shared" si="67"/>
        <v>0</v>
      </c>
      <c r="CL47" s="25"/>
      <c r="CM47" s="34">
        <f t="shared" si="68"/>
        <v>0</v>
      </c>
      <c r="CN47" s="34">
        <f t="shared" si="69"/>
        <v>0</v>
      </c>
      <c r="CO47" s="25"/>
      <c r="CP47" s="34">
        <f t="shared" si="70"/>
        <v>0</v>
      </c>
      <c r="CQ47" s="34">
        <f t="shared" si="71"/>
        <v>0</v>
      </c>
      <c r="CR47" s="25"/>
      <c r="CS47" s="34">
        <f t="shared" si="72"/>
        <v>0</v>
      </c>
      <c r="CT47" s="34">
        <f t="shared" si="73"/>
        <v>0</v>
      </c>
      <c r="CU47" s="25"/>
      <c r="CV47" s="34">
        <f t="shared" si="74"/>
        <v>0</v>
      </c>
      <c r="CW47" s="34">
        <f t="shared" si="75"/>
        <v>0</v>
      </c>
      <c r="CX47" s="25"/>
      <c r="CY47" s="34">
        <f t="shared" si="76"/>
        <v>0</v>
      </c>
      <c r="CZ47" s="34">
        <f t="shared" si="77"/>
        <v>0</v>
      </c>
      <c r="DA47" s="25"/>
      <c r="DB47" s="34">
        <f t="shared" si="78"/>
        <v>0</v>
      </c>
      <c r="DC47" s="34">
        <f t="shared" si="79"/>
        <v>0</v>
      </c>
      <c r="DD47" s="25"/>
      <c r="DE47" s="34">
        <f t="shared" si="80"/>
        <v>0</v>
      </c>
      <c r="DF47" s="34">
        <f t="shared" si="81"/>
        <v>0</v>
      </c>
      <c r="DG47" s="25"/>
      <c r="DH47" s="34">
        <f t="shared" si="82"/>
        <v>0</v>
      </c>
      <c r="DI47" s="34">
        <f t="shared" si="83"/>
        <v>0</v>
      </c>
      <c r="DJ47" s="25"/>
      <c r="DK47" s="34">
        <f t="shared" si="84"/>
        <v>0</v>
      </c>
      <c r="DL47" s="34">
        <f t="shared" si="85"/>
        <v>0</v>
      </c>
      <c r="DM47" s="25"/>
      <c r="DN47" s="34">
        <f t="shared" si="86"/>
        <v>0</v>
      </c>
      <c r="DO47" s="34">
        <f t="shared" si="87"/>
        <v>0</v>
      </c>
      <c r="DP47" s="25"/>
      <c r="DQ47" s="34">
        <f t="shared" si="88"/>
        <v>0</v>
      </c>
      <c r="DR47" s="34">
        <f t="shared" si="89"/>
        <v>0</v>
      </c>
      <c r="DS47" s="25"/>
      <c r="DT47" s="34">
        <f t="shared" si="90"/>
        <v>0</v>
      </c>
      <c r="DU47" s="34">
        <f t="shared" si="91"/>
        <v>0</v>
      </c>
      <c r="DV47" s="25"/>
      <c r="DW47" s="34">
        <f t="shared" si="92"/>
        <v>0</v>
      </c>
      <c r="DX47" s="34">
        <f t="shared" si="93"/>
        <v>0</v>
      </c>
      <c r="DY47" s="25"/>
      <c r="DZ47" s="34">
        <f t="shared" si="94"/>
        <v>0</v>
      </c>
      <c r="EA47" s="34">
        <f t="shared" si="95"/>
        <v>0</v>
      </c>
      <c r="EB47" s="25"/>
      <c r="EC47" s="34">
        <f t="shared" si="96"/>
        <v>0</v>
      </c>
      <c r="ED47" s="34">
        <f t="shared" si="97"/>
        <v>0</v>
      </c>
      <c r="EE47" s="25"/>
      <c r="EF47" s="34">
        <f t="shared" si="98"/>
        <v>0</v>
      </c>
      <c r="EG47" s="34">
        <f t="shared" si="99"/>
        <v>0</v>
      </c>
      <c r="EH47" s="25"/>
      <c r="EI47" s="34">
        <f t="shared" si="100"/>
        <v>0</v>
      </c>
      <c r="EJ47" s="34">
        <f t="shared" si="101"/>
        <v>0</v>
      </c>
      <c r="EK47" s="25"/>
      <c r="EL47" s="34">
        <f t="shared" si="102"/>
        <v>0</v>
      </c>
      <c r="EM47" s="34">
        <f t="shared" si="103"/>
        <v>0</v>
      </c>
      <c r="EN47" s="34">
        <f t="shared" si="104"/>
        <v>0</v>
      </c>
      <c r="EO47" s="34">
        <f t="shared" si="105"/>
        <v>0</v>
      </c>
      <c r="EP47" s="97" t="str">
        <f t="shared" si="106"/>
        <v/>
      </c>
      <c r="EQ47" s="98" t="str">
        <f>IF(AU47="","",VLOOKUP(AU47,'Equipment Master A800b'!$B$6:$J$45,9,FALSE))</f>
        <v/>
      </c>
      <c r="ER47" s="99" t="str">
        <f t="shared" si="107"/>
        <v/>
      </c>
      <c r="ES47" s="104"/>
    </row>
    <row r="48" spans="1:149" ht="12.75" customHeight="1" x14ac:dyDescent="0.35">
      <c r="A48" s="26" t="s">
        <v>76</v>
      </c>
      <c r="B48" s="27" t="s">
        <v>1</v>
      </c>
      <c r="C48" s="249"/>
      <c r="D48" s="250"/>
      <c r="E48" s="37">
        <f t="shared" ref="E48" si="149">C48</f>
        <v>0</v>
      </c>
      <c r="F48" s="14" t="s">
        <v>2</v>
      </c>
      <c r="G48" s="255"/>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128">
        <f t="shared" si="140"/>
        <v>0</v>
      </c>
      <c r="AO48" s="15"/>
      <c r="AP48" s="185" t="str">
        <f>IF(C48="","",VLOOKUP(C48,'Personnel Master A800a'!$B$5:$W$354,22,FALSE))</f>
        <v/>
      </c>
      <c r="AQ48" s="251" t="str">
        <f t="shared" si="141"/>
        <v/>
      </c>
      <c r="AR48" s="252"/>
      <c r="AS48" s="23"/>
      <c r="AT48" s="85">
        <f t="shared" si="109"/>
        <v>41</v>
      </c>
      <c r="AU48" s="29"/>
      <c r="AV48" s="199" t="str">
        <f>IF(AU48="","",VLOOKUP(AU48,'Equipment Master A800b'!$B$6:$C$45,2,FALSE))</f>
        <v/>
      </c>
      <c r="AW48" s="30"/>
      <c r="AX48" s="32"/>
      <c r="AY48" s="25"/>
      <c r="AZ48" s="34">
        <f t="shared" si="42"/>
        <v>0</v>
      </c>
      <c r="BA48" s="34">
        <f t="shared" si="43"/>
        <v>0</v>
      </c>
      <c r="BB48" s="25"/>
      <c r="BC48" s="34">
        <f t="shared" si="44"/>
        <v>0</v>
      </c>
      <c r="BD48" s="34">
        <f t="shared" si="45"/>
        <v>0</v>
      </c>
      <c r="BE48" s="25"/>
      <c r="BF48" s="34">
        <f t="shared" si="46"/>
        <v>0</v>
      </c>
      <c r="BG48" s="34">
        <f t="shared" si="47"/>
        <v>0</v>
      </c>
      <c r="BH48" s="25"/>
      <c r="BI48" s="34">
        <f t="shared" si="48"/>
        <v>0</v>
      </c>
      <c r="BJ48" s="34">
        <f t="shared" si="49"/>
        <v>0</v>
      </c>
      <c r="BK48" s="25"/>
      <c r="BL48" s="34">
        <f t="shared" si="50"/>
        <v>0</v>
      </c>
      <c r="BM48" s="34">
        <f t="shared" si="51"/>
        <v>0</v>
      </c>
      <c r="BN48" s="25"/>
      <c r="BO48" s="34">
        <f t="shared" si="52"/>
        <v>0</v>
      </c>
      <c r="BP48" s="34">
        <f t="shared" si="53"/>
        <v>0</v>
      </c>
      <c r="BQ48" s="25"/>
      <c r="BR48" s="34">
        <f t="shared" si="54"/>
        <v>0</v>
      </c>
      <c r="BS48" s="34">
        <f t="shared" si="55"/>
        <v>0</v>
      </c>
      <c r="BT48" s="25"/>
      <c r="BU48" s="34">
        <f t="shared" si="56"/>
        <v>0</v>
      </c>
      <c r="BV48" s="34">
        <f t="shared" si="57"/>
        <v>0</v>
      </c>
      <c r="BW48" s="25"/>
      <c r="BX48" s="34">
        <f t="shared" si="58"/>
        <v>0</v>
      </c>
      <c r="BY48" s="34">
        <f t="shared" si="59"/>
        <v>0</v>
      </c>
      <c r="BZ48" s="25"/>
      <c r="CA48" s="34">
        <f t="shared" si="60"/>
        <v>0</v>
      </c>
      <c r="CB48" s="34">
        <f t="shared" si="61"/>
        <v>0</v>
      </c>
      <c r="CC48" s="25"/>
      <c r="CD48" s="34">
        <f t="shared" si="62"/>
        <v>0</v>
      </c>
      <c r="CE48" s="34">
        <f t="shared" si="63"/>
        <v>0</v>
      </c>
      <c r="CF48" s="25"/>
      <c r="CG48" s="34">
        <f t="shared" si="64"/>
        <v>0</v>
      </c>
      <c r="CH48" s="34">
        <f t="shared" si="65"/>
        <v>0</v>
      </c>
      <c r="CI48" s="25"/>
      <c r="CJ48" s="34">
        <f t="shared" si="66"/>
        <v>0</v>
      </c>
      <c r="CK48" s="34">
        <f t="shared" si="67"/>
        <v>0</v>
      </c>
      <c r="CL48" s="25"/>
      <c r="CM48" s="34">
        <f t="shared" si="68"/>
        <v>0</v>
      </c>
      <c r="CN48" s="34">
        <f t="shared" si="69"/>
        <v>0</v>
      </c>
      <c r="CO48" s="25"/>
      <c r="CP48" s="34">
        <f t="shared" si="70"/>
        <v>0</v>
      </c>
      <c r="CQ48" s="34">
        <f t="shared" si="71"/>
        <v>0</v>
      </c>
      <c r="CR48" s="25"/>
      <c r="CS48" s="34">
        <f t="shared" si="72"/>
        <v>0</v>
      </c>
      <c r="CT48" s="34">
        <f t="shared" si="73"/>
        <v>0</v>
      </c>
      <c r="CU48" s="25"/>
      <c r="CV48" s="34">
        <f t="shared" si="74"/>
        <v>0</v>
      </c>
      <c r="CW48" s="34">
        <f t="shared" si="75"/>
        <v>0</v>
      </c>
      <c r="CX48" s="25"/>
      <c r="CY48" s="34">
        <f t="shared" si="76"/>
        <v>0</v>
      </c>
      <c r="CZ48" s="34">
        <f t="shared" si="77"/>
        <v>0</v>
      </c>
      <c r="DA48" s="25"/>
      <c r="DB48" s="34">
        <f t="shared" si="78"/>
        <v>0</v>
      </c>
      <c r="DC48" s="34">
        <f t="shared" si="79"/>
        <v>0</v>
      </c>
      <c r="DD48" s="25"/>
      <c r="DE48" s="34">
        <f t="shared" si="80"/>
        <v>0</v>
      </c>
      <c r="DF48" s="34">
        <f t="shared" si="81"/>
        <v>0</v>
      </c>
      <c r="DG48" s="25"/>
      <c r="DH48" s="34">
        <f t="shared" si="82"/>
        <v>0</v>
      </c>
      <c r="DI48" s="34">
        <f t="shared" si="83"/>
        <v>0</v>
      </c>
      <c r="DJ48" s="25"/>
      <c r="DK48" s="34">
        <f t="shared" si="84"/>
        <v>0</v>
      </c>
      <c r="DL48" s="34">
        <f t="shared" si="85"/>
        <v>0</v>
      </c>
      <c r="DM48" s="25"/>
      <c r="DN48" s="34">
        <f t="shared" si="86"/>
        <v>0</v>
      </c>
      <c r="DO48" s="34">
        <f t="shared" si="87"/>
        <v>0</v>
      </c>
      <c r="DP48" s="25"/>
      <c r="DQ48" s="34">
        <f t="shared" si="88"/>
        <v>0</v>
      </c>
      <c r="DR48" s="34">
        <f t="shared" si="89"/>
        <v>0</v>
      </c>
      <c r="DS48" s="25"/>
      <c r="DT48" s="34">
        <f t="shared" si="90"/>
        <v>0</v>
      </c>
      <c r="DU48" s="34">
        <f t="shared" si="91"/>
        <v>0</v>
      </c>
      <c r="DV48" s="25"/>
      <c r="DW48" s="34">
        <f t="shared" si="92"/>
        <v>0</v>
      </c>
      <c r="DX48" s="34">
        <f t="shared" si="93"/>
        <v>0</v>
      </c>
      <c r="DY48" s="25"/>
      <c r="DZ48" s="34">
        <f t="shared" si="94"/>
        <v>0</v>
      </c>
      <c r="EA48" s="34">
        <f t="shared" si="95"/>
        <v>0</v>
      </c>
      <c r="EB48" s="25"/>
      <c r="EC48" s="34">
        <f t="shared" si="96"/>
        <v>0</v>
      </c>
      <c r="ED48" s="34">
        <f t="shared" si="97"/>
        <v>0</v>
      </c>
      <c r="EE48" s="25"/>
      <c r="EF48" s="34">
        <f t="shared" si="98"/>
        <v>0</v>
      </c>
      <c r="EG48" s="34">
        <f t="shared" si="99"/>
        <v>0</v>
      </c>
      <c r="EH48" s="25"/>
      <c r="EI48" s="34">
        <f t="shared" si="100"/>
        <v>0</v>
      </c>
      <c r="EJ48" s="34">
        <f t="shared" si="101"/>
        <v>0</v>
      </c>
      <c r="EK48" s="25"/>
      <c r="EL48" s="34">
        <f t="shared" si="102"/>
        <v>0</v>
      </c>
      <c r="EM48" s="34">
        <f t="shared" si="103"/>
        <v>0</v>
      </c>
      <c r="EN48" s="34">
        <f t="shared" si="104"/>
        <v>0</v>
      </c>
      <c r="EO48" s="34">
        <f t="shared" si="105"/>
        <v>0</v>
      </c>
      <c r="EP48" s="97" t="str">
        <f t="shared" si="106"/>
        <v/>
      </c>
      <c r="EQ48" s="98" t="str">
        <f>IF(AU48="","",VLOOKUP(AU48,'Equipment Master A800b'!$B$6:$J$45,9,FALSE))</f>
        <v/>
      </c>
      <c r="ER48" s="99" t="str">
        <f t="shared" si="107"/>
        <v/>
      </c>
      <c r="ES48" s="104"/>
    </row>
    <row r="49" spans="1:149" ht="14.25" customHeight="1" thickBot="1" x14ac:dyDescent="0.4">
      <c r="A49" s="28" t="s">
        <v>85</v>
      </c>
      <c r="B49" s="188" t="s">
        <v>5</v>
      </c>
      <c r="C49" s="246" t="str">
        <f>IF(C48="","",VLOOKUP(C48,'Personnel Master A800a'!$B$5:$D$54,3,FALSE))</f>
        <v/>
      </c>
      <c r="D49" s="246"/>
      <c r="E49" s="189">
        <f t="shared" ref="E49" si="150">C48</f>
        <v>0</v>
      </c>
      <c r="F49" s="189" t="s">
        <v>6</v>
      </c>
      <c r="G49" s="256"/>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162"/>
      <c r="AN49" s="129">
        <f t="shared" si="140"/>
        <v>0</v>
      </c>
      <c r="AO49" s="40"/>
      <c r="AP49" s="186" t="str">
        <f>IF(C48="","",VLOOKUP(C48,'Personnel Master A800a'!$B$5:$X$354,23,FALSE))</f>
        <v/>
      </c>
      <c r="AQ49" s="247" t="str">
        <f t="shared" si="141"/>
        <v/>
      </c>
      <c r="AR49" s="248"/>
      <c r="AS49" s="23"/>
      <c r="AT49" s="85">
        <f t="shared" si="109"/>
        <v>42</v>
      </c>
      <c r="AU49" s="29"/>
      <c r="AV49" s="199" t="str">
        <f>IF(AU49="","",VLOOKUP(AU49,'Equipment Master A800b'!$B$6:$C$45,2,FALSE))</f>
        <v/>
      </c>
      <c r="AW49" s="30"/>
      <c r="AX49" s="32"/>
      <c r="AY49" s="25"/>
      <c r="AZ49" s="34">
        <f t="shared" si="42"/>
        <v>0</v>
      </c>
      <c r="BA49" s="34">
        <f t="shared" si="43"/>
        <v>0</v>
      </c>
      <c r="BB49" s="25"/>
      <c r="BC49" s="34">
        <f t="shared" si="44"/>
        <v>0</v>
      </c>
      <c r="BD49" s="34">
        <f t="shared" si="45"/>
        <v>0</v>
      </c>
      <c r="BE49" s="25"/>
      <c r="BF49" s="34">
        <f t="shared" si="46"/>
        <v>0</v>
      </c>
      <c r="BG49" s="34">
        <f t="shared" si="47"/>
        <v>0</v>
      </c>
      <c r="BH49" s="25"/>
      <c r="BI49" s="34">
        <f t="shared" si="48"/>
        <v>0</v>
      </c>
      <c r="BJ49" s="34">
        <f t="shared" si="49"/>
        <v>0</v>
      </c>
      <c r="BK49" s="25"/>
      <c r="BL49" s="34">
        <f t="shared" si="50"/>
        <v>0</v>
      </c>
      <c r="BM49" s="34">
        <f t="shared" si="51"/>
        <v>0</v>
      </c>
      <c r="BN49" s="25"/>
      <c r="BO49" s="34">
        <f t="shared" si="52"/>
        <v>0</v>
      </c>
      <c r="BP49" s="34">
        <f t="shared" si="53"/>
        <v>0</v>
      </c>
      <c r="BQ49" s="25"/>
      <c r="BR49" s="34">
        <f t="shared" si="54"/>
        <v>0</v>
      </c>
      <c r="BS49" s="34">
        <f t="shared" si="55"/>
        <v>0</v>
      </c>
      <c r="BT49" s="25"/>
      <c r="BU49" s="34">
        <f t="shared" si="56"/>
        <v>0</v>
      </c>
      <c r="BV49" s="34">
        <f t="shared" si="57"/>
        <v>0</v>
      </c>
      <c r="BW49" s="25"/>
      <c r="BX49" s="34">
        <f t="shared" si="58"/>
        <v>0</v>
      </c>
      <c r="BY49" s="34">
        <f t="shared" si="59"/>
        <v>0</v>
      </c>
      <c r="BZ49" s="25"/>
      <c r="CA49" s="34">
        <f t="shared" si="60"/>
        <v>0</v>
      </c>
      <c r="CB49" s="34">
        <f t="shared" si="61"/>
        <v>0</v>
      </c>
      <c r="CC49" s="25"/>
      <c r="CD49" s="34">
        <f t="shared" si="62"/>
        <v>0</v>
      </c>
      <c r="CE49" s="34">
        <f t="shared" si="63"/>
        <v>0</v>
      </c>
      <c r="CF49" s="25"/>
      <c r="CG49" s="34">
        <f t="shared" si="64"/>
        <v>0</v>
      </c>
      <c r="CH49" s="34">
        <f t="shared" si="65"/>
        <v>0</v>
      </c>
      <c r="CI49" s="25"/>
      <c r="CJ49" s="34">
        <f t="shared" si="66"/>
        <v>0</v>
      </c>
      <c r="CK49" s="34">
        <f t="shared" si="67"/>
        <v>0</v>
      </c>
      <c r="CL49" s="25"/>
      <c r="CM49" s="34">
        <f t="shared" si="68"/>
        <v>0</v>
      </c>
      <c r="CN49" s="34">
        <f t="shared" si="69"/>
        <v>0</v>
      </c>
      <c r="CO49" s="25"/>
      <c r="CP49" s="34">
        <f t="shared" si="70"/>
        <v>0</v>
      </c>
      <c r="CQ49" s="34">
        <f t="shared" si="71"/>
        <v>0</v>
      </c>
      <c r="CR49" s="25"/>
      <c r="CS49" s="34">
        <f t="shared" si="72"/>
        <v>0</v>
      </c>
      <c r="CT49" s="34">
        <f t="shared" si="73"/>
        <v>0</v>
      </c>
      <c r="CU49" s="25"/>
      <c r="CV49" s="34">
        <f t="shared" si="74"/>
        <v>0</v>
      </c>
      <c r="CW49" s="34">
        <f t="shared" si="75"/>
        <v>0</v>
      </c>
      <c r="CX49" s="25"/>
      <c r="CY49" s="34">
        <f t="shared" si="76"/>
        <v>0</v>
      </c>
      <c r="CZ49" s="34">
        <f t="shared" si="77"/>
        <v>0</v>
      </c>
      <c r="DA49" s="25"/>
      <c r="DB49" s="34">
        <f t="shared" si="78"/>
        <v>0</v>
      </c>
      <c r="DC49" s="34">
        <f t="shared" si="79"/>
        <v>0</v>
      </c>
      <c r="DD49" s="25"/>
      <c r="DE49" s="34">
        <f t="shared" si="80"/>
        <v>0</v>
      </c>
      <c r="DF49" s="34">
        <f t="shared" si="81"/>
        <v>0</v>
      </c>
      <c r="DG49" s="25"/>
      <c r="DH49" s="34">
        <f t="shared" si="82"/>
        <v>0</v>
      </c>
      <c r="DI49" s="34">
        <f t="shared" si="83"/>
        <v>0</v>
      </c>
      <c r="DJ49" s="25"/>
      <c r="DK49" s="34">
        <f t="shared" si="84"/>
        <v>0</v>
      </c>
      <c r="DL49" s="34">
        <f t="shared" si="85"/>
        <v>0</v>
      </c>
      <c r="DM49" s="25"/>
      <c r="DN49" s="34">
        <f t="shared" si="86"/>
        <v>0</v>
      </c>
      <c r="DO49" s="34">
        <f t="shared" si="87"/>
        <v>0</v>
      </c>
      <c r="DP49" s="25"/>
      <c r="DQ49" s="34">
        <f t="shared" si="88"/>
        <v>0</v>
      </c>
      <c r="DR49" s="34">
        <f t="shared" si="89"/>
        <v>0</v>
      </c>
      <c r="DS49" s="25"/>
      <c r="DT49" s="34">
        <f t="shared" si="90"/>
        <v>0</v>
      </c>
      <c r="DU49" s="34">
        <f t="shared" si="91"/>
        <v>0</v>
      </c>
      <c r="DV49" s="25"/>
      <c r="DW49" s="34">
        <f t="shared" si="92"/>
        <v>0</v>
      </c>
      <c r="DX49" s="34">
        <f t="shared" si="93"/>
        <v>0</v>
      </c>
      <c r="DY49" s="25"/>
      <c r="DZ49" s="34">
        <f t="shared" si="94"/>
        <v>0</v>
      </c>
      <c r="EA49" s="34">
        <f t="shared" si="95"/>
        <v>0</v>
      </c>
      <c r="EB49" s="25"/>
      <c r="EC49" s="34">
        <f t="shared" si="96"/>
        <v>0</v>
      </c>
      <c r="ED49" s="34">
        <f t="shared" si="97"/>
        <v>0</v>
      </c>
      <c r="EE49" s="25"/>
      <c r="EF49" s="34">
        <f t="shared" si="98"/>
        <v>0</v>
      </c>
      <c r="EG49" s="34">
        <f t="shared" si="99"/>
        <v>0</v>
      </c>
      <c r="EH49" s="25"/>
      <c r="EI49" s="34">
        <f t="shared" si="100"/>
        <v>0</v>
      </c>
      <c r="EJ49" s="34">
        <f t="shared" si="101"/>
        <v>0</v>
      </c>
      <c r="EK49" s="25"/>
      <c r="EL49" s="34">
        <f t="shared" si="102"/>
        <v>0</v>
      </c>
      <c r="EM49" s="34">
        <f t="shared" si="103"/>
        <v>0</v>
      </c>
      <c r="EN49" s="34">
        <f t="shared" si="104"/>
        <v>0</v>
      </c>
      <c r="EO49" s="34">
        <f t="shared" si="105"/>
        <v>0</v>
      </c>
      <c r="EP49" s="97" t="str">
        <f t="shared" si="106"/>
        <v/>
      </c>
      <c r="EQ49" s="98" t="str">
        <f>IF(AU49="","",VLOOKUP(AU49,'Equipment Master A800b'!$B$6:$J$45,9,FALSE))</f>
        <v/>
      </c>
      <c r="ER49" s="99" t="str">
        <f t="shared" si="107"/>
        <v/>
      </c>
      <c r="ES49" s="104"/>
    </row>
    <row r="50" spans="1:149" ht="14.25" customHeight="1" x14ac:dyDescent="0.35">
      <c r="A50" s="26" t="s">
        <v>77</v>
      </c>
      <c r="B50" s="27" t="s">
        <v>1</v>
      </c>
      <c r="C50" s="249"/>
      <c r="D50" s="250"/>
      <c r="E50" s="37">
        <f t="shared" ref="E50" si="151">C50</f>
        <v>0</v>
      </c>
      <c r="F50" s="14" t="s">
        <v>2</v>
      </c>
      <c r="G50" s="255"/>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128">
        <f t="shared" si="140"/>
        <v>0</v>
      </c>
      <c r="AO50" s="15"/>
      <c r="AP50" s="185" t="str">
        <f>IF(C50="","",VLOOKUP(C50,'Personnel Master A800a'!$B$5:$W$354,22,FALSE))</f>
        <v/>
      </c>
      <c r="AQ50" s="251" t="str">
        <f t="shared" si="141"/>
        <v/>
      </c>
      <c r="AR50" s="252"/>
      <c r="AS50" s="23"/>
      <c r="AT50" s="85">
        <f t="shared" si="109"/>
        <v>43</v>
      </c>
      <c r="AU50" s="29"/>
      <c r="AV50" s="199" t="str">
        <f>IF(AU50="","",VLOOKUP(AU50,'Equipment Master A800b'!$B$6:$C$45,2,FALSE))</f>
        <v/>
      </c>
      <c r="AW50" s="30"/>
      <c r="AX50" s="32"/>
      <c r="AY50" s="25"/>
      <c r="AZ50" s="34">
        <f t="shared" si="42"/>
        <v>0</v>
      </c>
      <c r="BA50" s="34">
        <f t="shared" si="43"/>
        <v>0</v>
      </c>
      <c r="BB50" s="25"/>
      <c r="BC50" s="34">
        <f t="shared" si="44"/>
        <v>0</v>
      </c>
      <c r="BD50" s="34">
        <f t="shared" si="45"/>
        <v>0</v>
      </c>
      <c r="BE50" s="25"/>
      <c r="BF50" s="34">
        <f t="shared" si="46"/>
        <v>0</v>
      </c>
      <c r="BG50" s="34">
        <f t="shared" si="47"/>
        <v>0</v>
      </c>
      <c r="BH50" s="25"/>
      <c r="BI50" s="34">
        <f t="shared" si="48"/>
        <v>0</v>
      </c>
      <c r="BJ50" s="34">
        <f t="shared" si="49"/>
        <v>0</v>
      </c>
      <c r="BK50" s="25"/>
      <c r="BL50" s="34">
        <f t="shared" si="50"/>
        <v>0</v>
      </c>
      <c r="BM50" s="34">
        <f t="shared" si="51"/>
        <v>0</v>
      </c>
      <c r="BN50" s="25"/>
      <c r="BO50" s="34">
        <f t="shared" si="52"/>
        <v>0</v>
      </c>
      <c r="BP50" s="34">
        <f t="shared" si="53"/>
        <v>0</v>
      </c>
      <c r="BQ50" s="25"/>
      <c r="BR50" s="34">
        <f t="shared" si="54"/>
        <v>0</v>
      </c>
      <c r="BS50" s="34">
        <f t="shared" si="55"/>
        <v>0</v>
      </c>
      <c r="BT50" s="25"/>
      <c r="BU50" s="34">
        <f t="shared" si="56"/>
        <v>0</v>
      </c>
      <c r="BV50" s="34">
        <f t="shared" si="57"/>
        <v>0</v>
      </c>
      <c r="BW50" s="25"/>
      <c r="BX50" s="34">
        <f t="shared" si="58"/>
        <v>0</v>
      </c>
      <c r="BY50" s="34">
        <f t="shared" si="59"/>
        <v>0</v>
      </c>
      <c r="BZ50" s="25"/>
      <c r="CA50" s="34">
        <f t="shared" si="60"/>
        <v>0</v>
      </c>
      <c r="CB50" s="34">
        <f t="shared" si="61"/>
        <v>0</v>
      </c>
      <c r="CC50" s="25"/>
      <c r="CD50" s="34">
        <f t="shared" si="62"/>
        <v>0</v>
      </c>
      <c r="CE50" s="34">
        <f t="shared" si="63"/>
        <v>0</v>
      </c>
      <c r="CF50" s="25"/>
      <c r="CG50" s="34">
        <f t="shared" si="64"/>
        <v>0</v>
      </c>
      <c r="CH50" s="34">
        <f t="shared" si="65"/>
        <v>0</v>
      </c>
      <c r="CI50" s="25"/>
      <c r="CJ50" s="34">
        <f t="shared" si="66"/>
        <v>0</v>
      </c>
      <c r="CK50" s="34">
        <f t="shared" si="67"/>
        <v>0</v>
      </c>
      <c r="CL50" s="25"/>
      <c r="CM50" s="34">
        <f t="shared" si="68"/>
        <v>0</v>
      </c>
      <c r="CN50" s="34">
        <f t="shared" si="69"/>
        <v>0</v>
      </c>
      <c r="CO50" s="25"/>
      <c r="CP50" s="34">
        <f t="shared" si="70"/>
        <v>0</v>
      </c>
      <c r="CQ50" s="34">
        <f t="shared" si="71"/>
        <v>0</v>
      </c>
      <c r="CR50" s="25"/>
      <c r="CS50" s="34">
        <f t="shared" si="72"/>
        <v>0</v>
      </c>
      <c r="CT50" s="34">
        <f t="shared" si="73"/>
        <v>0</v>
      </c>
      <c r="CU50" s="25"/>
      <c r="CV50" s="34">
        <f t="shared" si="74"/>
        <v>0</v>
      </c>
      <c r="CW50" s="34">
        <f t="shared" si="75"/>
        <v>0</v>
      </c>
      <c r="CX50" s="25"/>
      <c r="CY50" s="34">
        <f t="shared" si="76"/>
        <v>0</v>
      </c>
      <c r="CZ50" s="34">
        <f t="shared" si="77"/>
        <v>0</v>
      </c>
      <c r="DA50" s="25"/>
      <c r="DB50" s="34">
        <f t="shared" si="78"/>
        <v>0</v>
      </c>
      <c r="DC50" s="34">
        <f t="shared" si="79"/>
        <v>0</v>
      </c>
      <c r="DD50" s="25"/>
      <c r="DE50" s="34">
        <f t="shared" si="80"/>
        <v>0</v>
      </c>
      <c r="DF50" s="34">
        <f t="shared" si="81"/>
        <v>0</v>
      </c>
      <c r="DG50" s="25"/>
      <c r="DH50" s="34">
        <f t="shared" si="82"/>
        <v>0</v>
      </c>
      <c r="DI50" s="34">
        <f t="shared" si="83"/>
        <v>0</v>
      </c>
      <c r="DJ50" s="25"/>
      <c r="DK50" s="34">
        <f t="shared" si="84"/>
        <v>0</v>
      </c>
      <c r="DL50" s="34">
        <f t="shared" si="85"/>
        <v>0</v>
      </c>
      <c r="DM50" s="25"/>
      <c r="DN50" s="34">
        <f t="shared" si="86"/>
        <v>0</v>
      </c>
      <c r="DO50" s="34">
        <f t="shared" si="87"/>
        <v>0</v>
      </c>
      <c r="DP50" s="25"/>
      <c r="DQ50" s="34">
        <f t="shared" si="88"/>
        <v>0</v>
      </c>
      <c r="DR50" s="34">
        <f t="shared" si="89"/>
        <v>0</v>
      </c>
      <c r="DS50" s="25"/>
      <c r="DT50" s="34">
        <f t="shared" si="90"/>
        <v>0</v>
      </c>
      <c r="DU50" s="34">
        <f t="shared" si="91"/>
        <v>0</v>
      </c>
      <c r="DV50" s="25"/>
      <c r="DW50" s="34">
        <f t="shared" si="92"/>
        <v>0</v>
      </c>
      <c r="DX50" s="34">
        <f t="shared" si="93"/>
        <v>0</v>
      </c>
      <c r="DY50" s="25"/>
      <c r="DZ50" s="34">
        <f t="shared" si="94"/>
        <v>0</v>
      </c>
      <c r="EA50" s="34">
        <f t="shared" si="95"/>
        <v>0</v>
      </c>
      <c r="EB50" s="25"/>
      <c r="EC50" s="34">
        <f t="shared" si="96"/>
        <v>0</v>
      </c>
      <c r="ED50" s="34">
        <f t="shared" si="97"/>
        <v>0</v>
      </c>
      <c r="EE50" s="25"/>
      <c r="EF50" s="34">
        <f t="shared" si="98"/>
        <v>0</v>
      </c>
      <c r="EG50" s="34">
        <f t="shared" si="99"/>
        <v>0</v>
      </c>
      <c r="EH50" s="25"/>
      <c r="EI50" s="34">
        <f t="shared" si="100"/>
        <v>0</v>
      </c>
      <c r="EJ50" s="34">
        <f t="shared" si="101"/>
        <v>0</v>
      </c>
      <c r="EK50" s="25"/>
      <c r="EL50" s="34">
        <f t="shared" si="102"/>
        <v>0</v>
      </c>
      <c r="EM50" s="34">
        <f t="shared" si="103"/>
        <v>0</v>
      </c>
      <c r="EN50" s="34">
        <f t="shared" si="104"/>
        <v>0</v>
      </c>
      <c r="EO50" s="34">
        <f t="shared" si="105"/>
        <v>0</v>
      </c>
      <c r="EP50" s="97" t="str">
        <f t="shared" si="106"/>
        <v/>
      </c>
      <c r="EQ50" s="98" t="str">
        <f>IF(AU50="","",VLOOKUP(AU50,'Equipment Master A800b'!$B$6:$J$45,9,FALSE))</f>
        <v/>
      </c>
      <c r="ER50" s="99" t="str">
        <f t="shared" si="107"/>
        <v/>
      </c>
      <c r="ES50" s="104"/>
    </row>
    <row r="51" spans="1:149" ht="14.25" customHeight="1" thickBot="1" x14ac:dyDescent="0.4">
      <c r="A51" s="28" t="s">
        <v>84</v>
      </c>
      <c r="B51" s="188" t="s">
        <v>5</v>
      </c>
      <c r="C51" s="246" t="str">
        <f>IF(C50="","",VLOOKUP(C50,'Personnel Master A800a'!$B$5:$D$54,3,FALSE))</f>
        <v/>
      </c>
      <c r="D51" s="246"/>
      <c r="E51" s="189">
        <f t="shared" ref="E51" si="152">C50</f>
        <v>0</v>
      </c>
      <c r="F51" s="189" t="s">
        <v>6</v>
      </c>
      <c r="G51" s="256"/>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162"/>
      <c r="AN51" s="129">
        <f t="shared" si="140"/>
        <v>0</v>
      </c>
      <c r="AO51" s="40"/>
      <c r="AP51" s="186" t="str">
        <f>IF(C50="","",VLOOKUP(C50,'Personnel Master A800a'!$B$5:$X$354,23,FALSE))</f>
        <v/>
      </c>
      <c r="AQ51" s="247" t="str">
        <f t="shared" si="141"/>
        <v/>
      </c>
      <c r="AR51" s="248"/>
      <c r="AS51" s="23"/>
      <c r="AT51" s="85">
        <f t="shared" si="109"/>
        <v>44</v>
      </c>
      <c r="AU51" s="29"/>
      <c r="AV51" s="199" t="str">
        <f>IF(AU51="","",VLOOKUP(AU51,'Equipment Master A800b'!$B$6:$C$45,2,FALSE))</f>
        <v/>
      </c>
      <c r="AW51" s="30"/>
      <c r="AX51" s="32"/>
      <c r="AY51" s="25"/>
      <c r="AZ51" s="34">
        <f t="shared" si="42"/>
        <v>0</v>
      </c>
      <c r="BA51" s="34">
        <f t="shared" si="43"/>
        <v>0</v>
      </c>
      <c r="BB51" s="25"/>
      <c r="BC51" s="34">
        <f t="shared" si="44"/>
        <v>0</v>
      </c>
      <c r="BD51" s="34">
        <f t="shared" si="45"/>
        <v>0</v>
      </c>
      <c r="BE51" s="25"/>
      <c r="BF51" s="34">
        <f t="shared" si="46"/>
        <v>0</v>
      </c>
      <c r="BG51" s="34">
        <f t="shared" si="47"/>
        <v>0</v>
      </c>
      <c r="BH51" s="25"/>
      <c r="BI51" s="34">
        <f t="shared" si="48"/>
        <v>0</v>
      </c>
      <c r="BJ51" s="34">
        <f t="shared" si="49"/>
        <v>0</v>
      </c>
      <c r="BK51" s="25"/>
      <c r="BL51" s="34">
        <f t="shared" si="50"/>
        <v>0</v>
      </c>
      <c r="BM51" s="34">
        <f t="shared" si="51"/>
        <v>0</v>
      </c>
      <c r="BN51" s="25"/>
      <c r="BO51" s="34">
        <f t="shared" si="52"/>
        <v>0</v>
      </c>
      <c r="BP51" s="34">
        <f t="shared" si="53"/>
        <v>0</v>
      </c>
      <c r="BQ51" s="25"/>
      <c r="BR51" s="34">
        <f t="shared" si="54"/>
        <v>0</v>
      </c>
      <c r="BS51" s="34">
        <f t="shared" si="55"/>
        <v>0</v>
      </c>
      <c r="BT51" s="25"/>
      <c r="BU51" s="34">
        <f t="shared" si="56"/>
        <v>0</v>
      </c>
      <c r="BV51" s="34">
        <f t="shared" si="57"/>
        <v>0</v>
      </c>
      <c r="BW51" s="25"/>
      <c r="BX51" s="34">
        <f t="shared" si="58"/>
        <v>0</v>
      </c>
      <c r="BY51" s="34">
        <f t="shared" si="59"/>
        <v>0</v>
      </c>
      <c r="BZ51" s="25"/>
      <c r="CA51" s="34">
        <f t="shared" si="60"/>
        <v>0</v>
      </c>
      <c r="CB51" s="34">
        <f t="shared" si="61"/>
        <v>0</v>
      </c>
      <c r="CC51" s="25"/>
      <c r="CD51" s="34">
        <f t="shared" si="62"/>
        <v>0</v>
      </c>
      <c r="CE51" s="34">
        <f t="shared" si="63"/>
        <v>0</v>
      </c>
      <c r="CF51" s="25"/>
      <c r="CG51" s="34">
        <f t="shared" si="64"/>
        <v>0</v>
      </c>
      <c r="CH51" s="34">
        <f t="shared" si="65"/>
        <v>0</v>
      </c>
      <c r="CI51" s="25"/>
      <c r="CJ51" s="34">
        <f t="shared" si="66"/>
        <v>0</v>
      </c>
      <c r="CK51" s="34">
        <f t="shared" si="67"/>
        <v>0</v>
      </c>
      <c r="CL51" s="25"/>
      <c r="CM51" s="34">
        <f t="shared" si="68"/>
        <v>0</v>
      </c>
      <c r="CN51" s="34">
        <f t="shared" si="69"/>
        <v>0</v>
      </c>
      <c r="CO51" s="25"/>
      <c r="CP51" s="34">
        <f t="shared" si="70"/>
        <v>0</v>
      </c>
      <c r="CQ51" s="34">
        <f t="shared" si="71"/>
        <v>0</v>
      </c>
      <c r="CR51" s="25"/>
      <c r="CS51" s="34">
        <f t="shared" si="72"/>
        <v>0</v>
      </c>
      <c r="CT51" s="34">
        <f t="shared" si="73"/>
        <v>0</v>
      </c>
      <c r="CU51" s="25"/>
      <c r="CV51" s="34">
        <f t="shared" si="74"/>
        <v>0</v>
      </c>
      <c r="CW51" s="34">
        <f t="shared" si="75"/>
        <v>0</v>
      </c>
      <c r="CX51" s="25"/>
      <c r="CY51" s="34">
        <f t="shared" si="76"/>
        <v>0</v>
      </c>
      <c r="CZ51" s="34">
        <f t="shared" si="77"/>
        <v>0</v>
      </c>
      <c r="DA51" s="25"/>
      <c r="DB51" s="34">
        <f t="shared" si="78"/>
        <v>0</v>
      </c>
      <c r="DC51" s="34">
        <f t="shared" si="79"/>
        <v>0</v>
      </c>
      <c r="DD51" s="25"/>
      <c r="DE51" s="34">
        <f t="shared" si="80"/>
        <v>0</v>
      </c>
      <c r="DF51" s="34">
        <f t="shared" si="81"/>
        <v>0</v>
      </c>
      <c r="DG51" s="25"/>
      <c r="DH51" s="34">
        <f t="shared" si="82"/>
        <v>0</v>
      </c>
      <c r="DI51" s="34">
        <f t="shared" si="83"/>
        <v>0</v>
      </c>
      <c r="DJ51" s="25"/>
      <c r="DK51" s="34">
        <f t="shared" si="84"/>
        <v>0</v>
      </c>
      <c r="DL51" s="34">
        <f t="shared" si="85"/>
        <v>0</v>
      </c>
      <c r="DM51" s="25"/>
      <c r="DN51" s="34">
        <f t="shared" si="86"/>
        <v>0</v>
      </c>
      <c r="DO51" s="34">
        <f t="shared" si="87"/>
        <v>0</v>
      </c>
      <c r="DP51" s="25"/>
      <c r="DQ51" s="34">
        <f t="shared" si="88"/>
        <v>0</v>
      </c>
      <c r="DR51" s="34">
        <f t="shared" si="89"/>
        <v>0</v>
      </c>
      <c r="DS51" s="25"/>
      <c r="DT51" s="34">
        <f t="shared" si="90"/>
        <v>0</v>
      </c>
      <c r="DU51" s="34">
        <f t="shared" si="91"/>
        <v>0</v>
      </c>
      <c r="DV51" s="25"/>
      <c r="DW51" s="34">
        <f t="shared" si="92"/>
        <v>0</v>
      </c>
      <c r="DX51" s="34">
        <f t="shared" si="93"/>
        <v>0</v>
      </c>
      <c r="DY51" s="25"/>
      <c r="DZ51" s="34">
        <f t="shared" si="94"/>
        <v>0</v>
      </c>
      <c r="EA51" s="34">
        <f t="shared" si="95"/>
        <v>0</v>
      </c>
      <c r="EB51" s="25"/>
      <c r="EC51" s="34">
        <f t="shared" si="96"/>
        <v>0</v>
      </c>
      <c r="ED51" s="34">
        <f t="shared" si="97"/>
        <v>0</v>
      </c>
      <c r="EE51" s="25"/>
      <c r="EF51" s="34">
        <f t="shared" si="98"/>
        <v>0</v>
      </c>
      <c r="EG51" s="34">
        <f t="shared" si="99"/>
        <v>0</v>
      </c>
      <c r="EH51" s="25"/>
      <c r="EI51" s="34">
        <f t="shared" si="100"/>
        <v>0</v>
      </c>
      <c r="EJ51" s="34">
        <f t="shared" si="101"/>
        <v>0</v>
      </c>
      <c r="EK51" s="25"/>
      <c r="EL51" s="34">
        <f t="shared" si="102"/>
        <v>0</v>
      </c>
      <c r="EM51" s="34">
        <f t="shared" si="103"/>
        <v>0</v>
      </c>
      <c r="EN51" s="34">
        <f t="shared" si="104"/>
        <v>0</v>
      </c>
      <c r="EO51" s="34">
        <f t="shared" si="105"/>
        <v>0</v>
      </c>
      <c r="EP51" s="97" t="str">
        <f t="shared" si="106"/>
        <v/>
      </c>
      <c r="EQ51" s="98" t="str">
        <f>IF(AU51="","",VLOOKUP(AU51,'Equipment Master A800b'!$B$6:$J$45,9,FALSE))</f>
        <v/>
      </c>
      <c r="ER51" s="99" t="str">
        <f t="shared" si="107"/>
        <v/>
      </c>
      <c r="ES51" s="104"/>
    </row>
    <row r="52" spans="1:149" ht="14.25" customHeight="1" x14ac:dyDescent="0.35">
      <c r="A52" s="26" t="s">
        <v>78</v>
      </c>
      <c r="B52" s="27" t="s">
        <v>1</v>
      </c>
      <c r="C52" s="249"/>
      <c r="D52" s="250"/>
      <c r="E52" s="37">
        <f t="shared" ref="E52" si="153">C52</f>
        <v>0</v>
      </c>
      <c r="F52" s="14" t="s">
        <v>2</v>
      </c>
      <c r="G52" s="255"/>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128">
        <f t="shared" si="140"/>
        <v>0</v>
      </c>
      <c r="AO52" s="15"/>
      <c r="AP52" s="185" t="str">
        <f>IF(C52="","",VLOOKUP(C52,'Personnel Master A800a'!$B$5:$W$354,22,FALSE))</f>
        <v/>
      </c>
      <c r="AQ52" s="251" t="str">
        <f t="shared" si="141"/>
        <v/>
      </c>
      <c r="AR52" s="252"/>
      <c r="AS52" s="23"/>
      <c r="AT52" s="85">
        <f t="shared" si="109"/>
        <v>45</v>
      </c>
      <c r="AU52" s="29"/>
      <c r="AV52" s="199" t="str">
        <f>IF(AU52="","",VLOOKUP(AU52,'Equipment Master A800b'!$B$6:$C$45,2,FALSE))</f>
        <v/>
      </c>
      <c r="AW52" s="30"/>
      <c r="AX52" s="32"/>
      <c r="AY52" s="25"/>
      <c r="AZ52" s="34">
        <f t="shared" si="42"/>
        <v>0</v>
      </c>
      <c r="BA52" s="34">
        <f t="shared" si="43"/>
        <v>0</v>
      </c>
      <c r="BB52" s="25"/>
      <c r="BC52" s="34">
        <f t="shared" si="44"/>
        <v>0</v>
      </c>
      <c r="BD52" s="34">
        <f t="shared" si="45"/>
        <v>0</v>
      </c>
      <c r="BE52" s="25"/>
      <c r="BF52" s="34">
        <f t="shared" si="46"/>
        <v>0</v>
      </c>
      <c r="BG52" s="34">
        <f t="shared" si="47"/>
        <v>0</v>
      </c>
      <c r="BH52" s="25"/>
      <c r="BI52" s="34">
        <f t="shared" si="48"/>
        <v>0</v>
      </c>
      <c r="BJ52" s="34">
        <f t="shared" si="49"/>
        <v>0</v>
      </c>
      <c r="BK52" s="25"/>
      <c r="BL52" s="34">
        <f t="shared" si="50"/>
        <v>0</v>
      </c>
      <c r="BM52" s="34">
        <f t="shared" si="51"/>
        <v>0</v>
      </c>
      <c r="BN52" s="25"/>
      <c r="BO52" s="34">
        <f t="shared" si="52"/>
        <v>0</v>
      </c>
      <c r="BP52" s="34">
        <f t="shared" si="53"/>
        <v>0</v>
      </c>
      <c r="BQ52" s="25"/>
      <c r="BR52" s="34">
        <f t="shared" si="54"/>
        <v>0</v>
      </c>
      <c r="BS52" s="34">
        <f t="shared" si="55"/>
        <v>0</v>
      </c>
      <c r="BT52" s="25"/>
      <c r="BU52" s="34">
        <f t="shared" si="56"/>
        <v>0</v>
      </c>
      <c r="BV52" s="34">
        <f t="shared" si="57"/>
        <v>0</v>
      </c>
      <c r="BW52" s="25"/>
      <c r="BX52" s="34">
        <f t="shared" si="58"/>
        <v>0</v>
      </c>
      <c r="BY52" s="34">
        <f t="shared" si="59"/>
        <v>0</v>
      </c>
      <c r="BZ52" s="25"/>
      <c r="CA52" s="34">
        <f t="shared" si="60"/>
        <v>0</v>
      </c>
      <c r="CB52" s="34">
        <f t="shared" si="61"/>
        <v>0</v>
      </c>
      <c r="CC52" s="25"/>
      <c r="CD52" s="34">
        <f t="shared" si="62"/>
        <v>0</v>
      </c>
      <c r="CE52" s="34">
        <f t="shared" si="63"/>
        <v>0</v>
      </c>
      <c r="CF52" s="25"/>
      <c r="CG52" s="34">
        <f t="shared" si="64"/>
        <v>0</v>
      </c>
      <c r="CH52" s="34">
        <f t="shared" si="65"/>
        <v>0</v>
      </c>
      <c r="CI52" s="25"/>
      <c r="CJ52" s="34">
        <f t="shared" si="66"/>
        <v>0</v>
      </c>
      <c r="CK52" s="34">
        <f t="shared" si="67"/>
        <v>0</v>
      </c>
      <c r="CL52" s="25"/>
      <c r="CM52" s="34">
        <f t="shared" si="68"/>
        <v>0</v>
      </c>
      <c r="CN52" s="34">
        <f t="shared" si="69"/>
        <v>0</v>
      </c>
      <c r="CO52" s="25"/>
      <c r="CP52" s="34">
        <f t="shared" si="70"/>
        <v>0</v>
      </c>
      <c r="CQ52" s="34">
        <f t="shared" si="71"/>
        <v>0</v>
      </c>
      <c r="CR52" s="25"/>
      <c r="CS52" s="34">
        <f t="shared" si="72"/>
        <v>0</v>
      </c>
      <c r="CT52" s="34">
        <f t="shared" si="73"/>
        <v>0</v>
      </c>
      <c r="CU52" s="25"/>
      <c r="CV52" s="34">
        <f t="shared" si="74"/>
        <v>0</v>
      </c>
      <c r="CW52" s="34">
        <f t="shared" si="75"/>
        <v>0</v>
      </c>
      <c r="CX52" s="25"/>
      <c r="CY52" s="34">
        <f t="shared" si="76"/>
        <v>0</v>
      </c>
      <c r="CZ52" s="34">
        <f t="shared" si="77"/>
        <v>0</v>
      </c>
      <c r="DA52" s="25"/>
      <c r="DB52" s="34">
        <f t="shared" si="78"/>
        <v>0</v>
      </c>
      <c r="DC52" s="34">
        <f t="shared" si="79"/>
        <v>0</v>
      </c>
      <c r="DD52" s="25"/>
      <c r="DE52" s="34">
        <f t="shared" si="80"/>
        <v>0</v>
      </c>
      <c r="DF52" s="34">
        <f t="shared" si="81"/>
        <v>0</v>
      </c>
      <c r="DG52" s="25"/>
      <c r="DH52" s="34">
        <f t="shared" si="82"/>
        <v>0</v>
      </c>
      <c r="DI52" s="34">
        <f t="shared" si="83"/>
        <v>0</v>
      </c>
      <c r="DJ52" s="25"/>
      <c r="DK52" s="34">
        <f t="shared" si="84"/>
        <v>0</v>
      </c>
      <c r="DL52" s="34">
        <f t="shared" si="85"/>
        <v>0</v>
      </c>
      <c r="DM52" s="25"/>
      <c r="DN52" s="34">
        <f t="shared" si="86"/>
        <v>0</v>
      </c>
      <c r="DO52" s="34">
        <f t="shared" si="87"/>
        <v>0</v>
      </c>
      <c r="DP52" s="25"/>
      <c r="DQ52" s="34">
        <f t="shared" si="88"/>
        <v>0</v>
      </c>
      <c r="DR52" s="34">
        <f t="shared" si="89"/>
        <v>0</v>
      </c>
      <c r="DS52" s="25"/>
      <c r="DT52" s="34">
        <f t="shared" si="90"/>
        <v>0</v>
      </c>
      <c r="DU52" s="34">
        <f t="shared" si="91"/>
        <v>0</v>
      </c>
      <c r="DV52" s="25"/>
      <c r="DW52" s="34">
        <f t="shared" si="92"/>
        <v>0</v>
      </c>
      <c r="DX52" s="34">
        <f t="shared" si="93"/>
        <v>0</v>
      </c>
      <c r="DY52" s="25"/>
      <c r="DZ52" s="34">
        <f t="shared" si="94"/>
        <v>0</v>
      </c>
      <c r="EA52" s="34">
        <f t="shared" si="95"/>
        <v>0</v>
      </c>
      <c r="EB52" s="25"/>
      <c r="EC52" s="34">
        <f t="shared" si="96"/>
        <v>0</v>
      </c>
      <c r="ED52" s="34">
        <f t="shared" si="97"/>
        <v>0</v>
      </c>
      <c r="EE52" s="25"/>
      <c r="EF52" s="34">
        <f t="shared" si="98"/>
        <v>0</v>
      </c>
      <c r="EG52" s="34">
        <f t="shared" si="99"/>
        <v>0</v>
      </c>
      <c r="EH52" s="25"/>
      <c r="EI52" s="34">
        <f t="shared" si="100"/>
        <v>0</v>
      </c>
      <c r="EJ52" s="34">
        <f t="shared" si="101"/>
        <v>0</v>
      </c>
      <c r="EK52" s="25"/>
      <c r="EL52" s="34">
        <f t="shared" si="102"/>
        <v>0</v>
      </c>
      <c r="EM52" s="34">
        <f t="shared" si="103"/>
        <v>0</v>
      </c>
      <c r="EN52" s="34">
        <f t="shared" si="104"/>
        <v>0</v>
      </c>
      <c r="EO52" s="34">
        <f t="shared" si="105"/>
        <v>0</v>
      </c>
      <c r="EP52" s="97" t="str">
        <f t="shared" si="106"/>
        <v/>
      </c>
      <c r="EQ52" s="98" t="str">
        <f>IF(AU52="","",VLOOKUP(AU52,'Equipment Master A800b'!$B$6:$J$45,9,FALSE))</f>
        <v/>
      </c>
      <c r="ER52" s="99" t="str">
        <f t="shared" si="107"/>
        <v/>
      </c>
      <c r="ES52" s="104"/>
    </row>
    <row r="53" spans="1:149" ht="14.25" customHeight="1" thickBot="1" x14ac:dyDescent="0.4">
      <c r="A53" s="28" t="s">
        <v>83</v>
      </c>
      <c r="B53" s="188" t="s">
        <v>5</v>
      </c>
      <c r="C53" s="246" t="str">
        <f>IF(C52="","",VLOOKUP(C52,'Personnel Master A800a'!$B$5:$D$54,3,FALSE))</f>
        <v/>
      </c>
      <c r="D53" s="246"/>
      <c r="E53" s="189">
        <f t="shared" ref="E53" si="154">C52</f>
        <v>0</v>
      </c>
      <c r="F53" s="189" t="s">
        <v>6</v>
      </c>
      <c r="G53" s="256"/>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162"/>
      <c r="AN53" s="129">
        <f t="shared" si="140"/>
        <v>0</v>
      </c>
      <c r="AO53" s="40"/>
      <c r="AP53" s="186" t="str">
        <f>IF(C52="","",VLOOKUP(C52,'Personnel Master A800a'!$B$5:$X$354,23,FALSE))</f>
        <v/>
      </c>
      <c r="AQ53" s="247" t="str">
        <f t="shared" si="141"/>
        <v/>
      </c>
      <c r="AR53" s="248"/>
      <c r="AS53" s="23"/>
      <c r="AT53" s="85">
        <f t="shared" si="109"/>
        <v>46</v>
      </c>
      <c r="AU53" s="29"/>
      <c r="AV53" s="199" t="str">
        <f>IF(AU53="","",VLOOKUP(AU53,'Equipment Master A800b'!$B$6:$C$45,2,FALSE))</f>
        <v/>
      </c>
      <c r="AW53" s="30"/>
      <c r="AX53" s="32"/>
      <c r="AY53" s="25"/>
      <c r="AZ53" s="34">
        <f t="shared" si="42"/>
        <v>0</v>
      </c>
      <c r="BA53" s="34">
        <f t="shared" si="43"/>
        <v>0</v>
      </c>
      <c r="BB53" s="25"/>
      <c r="BC53" s="34">
        <f t="shared" si="44"/>
        <v>0</v>
      </c>
      <c r="BD53" s="34">
        <f t="shared" si="45"/>
        <v>0</v>
      </c>
      <c r="BE53" s="25"/>
      <c r="BF53" s="34">
        <f t="shared" si="46"/>
        <v>0</v>
      </c>
      <c r="BG53" s="34">
        <f t="shared" si="47"/>
        <v>0</v>
      </c>
      <c r="BH53" s="25"/>
      <c r="BI53" s="34">
        <f t="shared" si="48"/>
        <v>0</v>
      </c>
      <c r="BJ53" s="34">
        <f t="shared" si="49"/>
        <v>0</v>
      </c>
      <c r="BK53" s="25"/>
      <c r="BL53" s="34">
        <f t="shared" si="50"/>
        <v>0</v>
      </c>
      <c r="BM53" s="34">
        <f t="shared" si="51"/>
        <v>0</v>
      </c>
      <c r="BN53" s="25"/>
      <c r="BO53" s="34">
        <f t="shared" si="52"/>
        <v>0</v>
      </c>
      <c r="BP53" s="34">
        <f t="shared" si="53"/>
        <v>0</v>
      </c>
      <c r="BQ53" s="25"/>
      <c r="BR53" s="34">
        <f t="shared" si="54"/>
        <v>0</v>
      </c>
      <c r="BS53" s="34">
        <f t="shared" si="55"/>
        <v>0</v>
      </c>
      <c r="BT53" s="25"/>
      <c r="BU53" s="34">
        <f t="shared" si="56"/>
        <v>0</v>
      </c>
      <c r="BV53" s="34">
        <f t="shared" si="57"/>
        <v>0</v>
      </c>
      <c r="BW53" s="25"/>
      <c r="BX53" s="34">
        <f t="shared" si="58"/>
        <v>0</v>
      </c>
      <c r="BY53" s="34">
        <f t="shared" si="59"/>
        <v>0</v>
      </c>
      <c r="BZ53" s="25"/>
      <c r="CA53" s="34">
        <f t="shared" si="60"/>
        <v>0</v>
      </c>
      <c r="CB53" s="34">
        <f t="shared" si="61"/>
        <v>0</v>
      </c>
      <c r="CC53" s="25"/>
      <c r="CD53" s="34">
        <f t="shared" si="62"/>
        <v>0</v>
      </c>
      <c r="CE53" s="34">
        <f t="shared" si="63"/>
        <v>0</v>
      </c>
      <c r="CF53" s="25"/>
      <c r="CG53" s="34">
        <f t="shared" si="64"/>
        <v>0</v>
      </c>
      <c r="CH53" s="34">
        <f t="shared" si="65"/>
        <v>0</v>
      </c>
      <c r="CI53" s="25"/>
      <c r="CJ53" s="34">
        <f t="shared" si="66"/>
        <v>0</v>
      </c>
      <c r="CK53" s="34">
        <f t="shared" si="67"/>
        <v>0</v>
      </c>
      <c r="CL53" s="25"/>
      <c r="CM53" s="34">
        <f t="shared" si="68"/>
        <v>0</v>
      </c>
      <c r="CN53" s="34">
        <f t="shared" si="69"/>
        <v>0</v>
      </c>
      <c r="CO53" s="25"/>
      <c r="CP53" s="34">
        <f t="shared" si="70"/>
        <v>0</v>
      </c>
      <c r="CQ53" s="34">
        <f t="shared" si="71"/>
        <v>0</v>
      </c>
      <c r="CR53" s="25"/>
      <c r="CS53" s="34">
        <f t="shared" si="72"/>
        <v>0</v>
      </c>
      <c r="CT53" s="34">
        <f t="shared" si="73"/>
        <v>0</v>
      </c>
      <c r="CU53" s="25"/>
      <c r="CV53" s="34">
        <f t="shared" si="74"/>
        <v>0</v>
      </c>
      <c r="CW53" s="34">
        <f t="shared" si="75"/>
        <v>0</v>
      </c>
      <c r="CX53" s="25"/>
      <c r="CY53" s="34">
        <f t="shared" si="76"/>
        <v>0</v>
      </c>
      <c r="CZ53" s="34">
        <f t="shared" si="77"/>
        <v>0</v>
      </c>
      <c r="DA53" s="25"/>
      <c r="DB53" s="34">
        <f t="shared" si="78"/>
        <v>0</v>
      </c>
      <c r="DC53" s="34">
        <f t="shared" si="79"/>
        <v>0</v>
      </c>
      <c r="DD53" s="25"/>
      <c r="DE53" s="34">
        <f t="shared" si="80"/>
        <v>0</v>
      </c>
      <c r="DF53" s="34">
        <f t="shared" si="81"/>
        <v>0</v>
      </c>
      <c r="DG53" s="25"/>
      <c r="DH53" s="34">
        <f t="shared" si="82"/>
        <v>0</v>
      </c>
      <c r="DI53" s="34">
        <f t="shared" si="83"/>
        <v>0</v>
      </c>
      <c r="DJ53" s="25"/>
      <c r="DK53" s="34">
        <f t="shared" si="84"/>
        <v>0</v>
      </c>
      <c r="DL53" s="34">
        <f t="shared" si="85"/>
        <v>0</v>
      </c>
      <c r="DM53" s="25"/>
      <c r="DN53" s="34">
        <f t="shared" si="86"/>
        <v>0</v>
      </c>
      <c r="DO53" s="34">
        <f t="shared" si="87"/>
        <v>0</v>
      </c>
      <c r="DP53" s="25"/>
      <c r="DQ53" s="34">
        <f t="shared" si="88"/>
        <v>0</v>
      </c>
      <c r="DR53" s="34">
        <f t="shared" si="89"/>
        <v>0</v>
      </c>
      <c r="DS53" s="25"/>
      <c r="DT53" s="34">
        <f t="shared" si="90"/>
        <v>0</v>
      </c>
      <c r="DU53" s="34">
        <f t="shared" si="91"/>
        <v>0</v>
      </c>
      <c r="DV53" s="25"/>
      <c r="DW53" s="34">
        <f t="shared" si="92"/>
        <v>0</v>
      </c>
      <c r="DX53" s="34">
        <f t="shared" si="93"/>
        <v>0</v>
      </c>
      <c r="DY53" s="25"/>
      <c r="DZ53" s="34">
        <f t="shared" si="94"/>
        <v>0</v>
      </c>
      <c r="EA53" s="34">
        <f t="shared" si="95"/>
        <v>0</v>
      </c>
      <c r="EB53" s="25"/>
      <c r="EC53" s="34">
        <f t="shared" si="96"/>
        <v>0</v>
      </c>
      <c r="ED53" s="34">
        <f t="shared" si="97"/>
        <v>0</v>
      </c>
      <c r="EE53" s="25"/>
      <c r="EF53" s="34">
        <f t="shared" si="98"/>
        <v>0</v>
      </c>
      <c r="EG53" s="34">
        <f t="shared" si="99"/>
        <v>0</v>
      </c>
      <c r="EH53" s="25"/>
      <c r="EI53" s="34">
        <f t="shared" si="100"/>
        <v>0</v>
      </c>
      <c r="EJ53" s="34">
        <f t="shared" si="101"/>
        <v>0</v>
      </c>
      <c r="EK53" s="25"/>
      <c r="EL53" s="34">
        <f t="shared" si="102"/>
        <v>0</v>
      </c>
      <c r="EM53" s="34">
        <f t="shared" si="103"/>
        <v>0</v>
      </c>
      <c r="EN53" s="34">
        <f t="shared" si="104"/>
        <v>0</v>
      </c>
      <c r="EO53" s="34">
        <f t="shared" si="105"/>
        <v>0</v>
      </c>
      <c r="EP53" s="97" t="str">
        <f t="shared" si="106"/>
        <v/>
      </c>
      <c r="EQ53" s="98" t="str">
        <f>IF(AU53="","",VLOOKUP(AU53,'Equipment Master A800b'!$B$6:$J$45,9,FALSE))</f>
        <v/>
      </c>
      <c r="ER53" s="99" t="str">
        <f t="shared" si="107"/>
        <v/>
      </c>
      <c r="ES53" s="104"/>
    </row>
    <row r="54" spans="1:149" ht="14.25" customHeight="1" x14ac:dyDescent="0.35">
      <c r="A54" s="26" t="s">
        <v>79</v>
      </c>
      <c r="B54" s="27" t="s">
        <v>1</v>
      </c>
      <c r="C54" s="249"/>
      <c r="D54" s="250"/>
      <c r="E54" s="37">
        <f t="shared" ref="E54" si="155">C54</f>
        <v>0</v>
      </c>
      <c r="F54" s="14" t="s">
        <v>2</v>
      </c>
      <c r="G54" s="255"/>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128">
        <f t="shared" si="140"/>
        <v>0</v>
      </c>
      <c r="AO54" s="15"/>
      <c r="AP54" s="185" t="str">
        <f>IF(C54="","",VLOOKUP(C54,'Personnel Master A800a'!$B$5:$W$354,22,FALSE))</f>
        <v/>
      </c>
      <c r="AQ54" s="251" t="str">
        <f t="shared" si="141"/>
        <v/>
      </c>
      <c r="AR54" s="252"/>
      <c r="AS54" s="23"/>
      <c r="AT54" s="85">
        <f t="shared" si="109"/>
        <v>47</v>
      </c>
      <c r="AU54" s="29"/>
      <c r="AV54" s="199" t="str">
        <f>IF(AU54="","",VLOOKUP(AU54,'Equipment Master A800b'!$B$6:$C$45,2,FALSE))</f>
        <v/>
      </c>
      <c r="AW54" s="30"/>
      <c r="AX54" s="32"/>
      <c r="AY54" s="25"/>
      <c r="AZ54" s="34">
        <f t="shared" si="42"/>
        <v>0</v>
      </c>
      <c r="BA54" s="34">
        <f t="shared" si="43"/>
        <v>0</v>
      </c>
      <c r="BB54" s="25"/>
      <c r="BC54" s="34">
        <f t="shared" si="44"/>
        <v>0</v>
      </c>
      <c r="BD54" s="34">
        <f t="shared" si="45"/>
        <v>0</v>
      </c>
      <c r="BE54" s="25"/>
      <c r="BF54" s="34">
        <f t="shared" si="46"/>
        <v>0</v>
      </c>
      <c r="BG54" s="34">
        <f t="shared" si="47"/>
        <v>0</v>
      </c>
      <c r="BH54" s="25"/>
      <c r="BI54" s="34">
        <f t="shared" si="48"/>
        <v>0</v>
      </c>
      <c r="BJ54" s="34">
        <f t="shared" si="49"/>
        <v>0</v>
      </c>
      <c r="BK54" s="25"/>
      <c r="BL54" s="34">
        <f t="shared" si="50"/>
        <v>0</v>
      </c>
      <c r="BM54" s="34">
        <f t="shared" si="51"/>
        <v>0</v>
      </c>
      <c r="BN54" s="25"/>
      <c r="BO54" s="34">
        <f t="shared" si="52"/>
        <v>0</v>
      </c>
      <c r="BP54" s="34">
        <f t="shared" si="53"/>
        <v>0</v>
      </c>
      <c r="BQ54" s="25"/>
      <c r="BR54" s="34">
        <f t="shared" si="54"/>
        <v>0</v>
      </c>
      <c r="BS54" s="34">
        <f t="shared" si="55"/>
        <v>0</v>
      </c>
      <c r="BT54" s="25"/>
      <c r="BU54" s="34">
        <f t="shared" si="56"/>
        <v>0</v>
      </c>
      <c r="BV54" s="34">
        <f t="shared" si="57"/>
        <v>0</v>
      </c>
      <c r="BW54" s="25"/>
      <c r="BX54" s="34">
        <f t="shared" si="58"/>
        <v>0</v>
      </c>
      <c r="BY54" s="34">
        <f t="shared" si="59"/>
        <v>0</v>
      </c>
      <c r="BZ54" s="25"/>
      <c r="CA54" s="34">
        <f t="shared" si="60"/>
        <v>0</v>
      </c>
      <c r="CB54" s="34">
        <f t="shared" si="61"/>
        <v>0</v>
      </c>
      <c r="CC54" s="25"/>
      <c r="CD54" s="34">
        <f t="shared" si="62"/>
        <v>0</v>
      </c>
      <c r="CE54" s="34">
        <f t="shared" si="63"/>
        <v>0</v>
      </c>
      <c r="CF54" s="25"/>
      <c r="CG54" s="34">
        <f t="shared" si="64"/>
        <v>0</v>
      </c>
      <c r="CH54" s="34">
        <f t="shared" si="65"/>
        <v>0</v>
      </c>
      <c r="CI54" s="25"/>
      <c r="CJ54" s="34">
        <f t="shared" si="66"/>
        <v>0</v>
      </c>
      <c r="CK54" s="34">
        <f t="shared" si="67"/>
        <v>0</v>
      </c>
      <c r="CL54" s="25"/>
      <c r="CM54" s="34">
        <f t="shared" si="68"/>
        <v>0</v>
      </c>
      <c r="CN54" s="34">
        <f t="shared" si="69"/>
        <v>0</v>
      </c>
      <c r="CO54" s="25"/>
      <c r="CP54" s="34">
        <f t="shared" si="70"/>
        <v>0</v>
      </c>
      <c r="CQ54" s="34">
        <f t="shared" si="71"/>
        <v>0</v>
      </c>
      <c r="CR54" s="25"/>
      <c r="CS54" s="34">
        <f t="shared" si="72"/>
        <v>0</v>
      </c>
      <c r="CT54" s="34">
        <f t="shared" si="73"/>
        <v>0</v>
      </c>
      <c r="CU54" s="25"/>
      <c r="CV54" s="34">
        <f t="shared" si="74"/>
        <v>0</v>
      </c>
      <c r="CW54" s="34">
        <f t="shared" si="75"/>
        <v>0</v>
      </c>
      <c r="CX54" s="25"/>
      <c r="CY54" s="34">
        <f t="shared" si="76"/>
        <v>0</v>
      </c>
      <c r="CZ54" s="34">
        <f t="shared" si="77"/>
        <v>0</v>
      </c>
      <c r="DA54" s="25"/>
      <c r="DB54" s="34">
        <f t="shared" si="78"/>
        <v>0</v>
      </c>
      <c r="DC54" s="34">
        <f t="shared" si="79"/>
        <v>0</v>
      </c>
      <c r="DD54" s="25"/>
      <c r="DE54" s="34">
        <f t="shared" si="80"/>
        <v>0</v>
      </c>
      <c r="DF54" s="34">
        <f t="shared" si="81"/>
        <v>0</v>
      </c>
      <c r="DG54" s="25"/>
      <c r="DH54" s="34">
        <f t="shared" si="82"/>
        <v>0</v>
      </c>
      <c r="DI54" s="34">
        <f t="shared" si="83"/>
        <v>0</v>
      </c>
      <c r="DJ54" s="25"/>
      <c r="DK54" s="34">
        <f t="shared" si="84"/>
        <v>0</v>
      </c>
      <c r="DL54" s="34">
        <f t="shared" si="85"/>
        <v>0</v>
      </c>
      <c r="DM54" s="25"/>
      <c r="DN54" s="34">
        <f t="shared" si="86"/>
        <v>0</v>
      </c>
      <c r="DO54" s="34">
        <f t="shared" si="87"/>
        <v>0</v>
      </c>
      <c r="DP54" s="25"/>
      <c r="DQ54" s="34">
        <f t="shared" si="88"/>
        <v>0</v>
      </c>
      <c r="DR54" s="34">
        <f t="shared" si="89"/>
        <v>0</v>
      </c>
      <c r="DS54" s="25"/>
      <c r="DT54" s="34">
        <f t="shared" si="90"/>
        <v>0</v>
      </c>
      <c r="DU54" s="34">
        <f t="shared" si="91"/>
        <v>0</v>
      </c>
      <c r="DV54" s="25"/>
      <c r="DW54" s="34">
        <f t="shared" si="92"/>
        <v>0</v>
      </c>
      <c r="DX54" s="34">
        <f t="shared" si="93"/>
        <v>0</v>
      </c>
      <c r="DY54" s="25"/>
      <c r="DZ54" s="34">
        <f t="shared" si="94"/>
        <v>0</v>
      </c>
      <c r="EA54" s="34">
        <f t="shared" si="95"/>
        <v>0</v>
      </c>
      <c r="EB54" s="25"/>
      <c r="EC54" s="34">
        <f t="shared" si="96"/>
        <v>0</v>
      </c>
      <c r="ED54" s="34">
        <f t="shared" si="97"/>
        <v>0</v>
      </c>
      <c r="EE54" s="25"/>
      <c r="EF54" s="34">
        <f t="shared" si="98"/>
        <v>0</v>
      </c>
      <c r="EG54" s="34">
        <f t="shared" si="99"/>
        <v>0</v>
      </c>
      <c r="EH54" s="25"/>
      <c r="EI54" s="34">
        <f t="shared" si="100"/>
        <v>0</v>
      </c>
      <c r="EJ54" s="34">
        <f t="shared" si="101"/>
        <v>0</v>
      </c>
      <c r="EK54" s="25"/>
      <c r="EL54" s="34">
        <f t="shared" si="102"/>
        <v>0</v>
      </c>
      <c r="EM54" s="34">
        <f t="shared" si="103"/>
        <v>0</v>
      </c>
      <c r="EN54" s="34">
        <f t="shared" si="104"/>
        <v>0</v>
      </c>
      <c r="EO54" s="34">
        <f t="shared" si="105"/>
        <v>0</v>
      </c>
      <c r="EP54" s="97" t="str">
        <f t="shared" si="106"/>
        <v/>
      </c>
      <c r="EQ54" s="98" t="str">
        <f>IF(AU54="","",VLOOKUP(AU54,'Equipment Master A800b'!$B$6:$J$45,9,FALSE))</f>
        <v/>
      </c>
      <c r="ER54" s="99" t="str">
        <f t="shared" si="107"/>
        <v/>
      </c>
      <c r="ES54" s="104"/>
    </row>
    <row r="55" spans="1:149" ht="14.25" customHeight="1" thickBot="1" x14ac:dyDescent="0.4">
      <c r="A55" s="28" t="s">
        <v>82</v>
      </c>
      <c r="B55" s="188" t="s">
        <v>5</v>
      </c>
      <c r="C55" s="246" t="str">
        <f>IF(C54="","",VLOOKUP(C54,'Personnel Master A800a'!$B$5:$D$54,3,FALSE))</f>
        <v/>
      </c>
      <c r="D55" s="246"/>
      <c r="E55" s="189">
        <f t="shared" ref="E55" si="156">C54</f>
        <v>0</v>
      </c>
      <c r="F55" s="189" t="s">
        <v>6</v>
      </c>
      <c r="G55" s="256"/>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162"/>
      <c r="AN55" s="129">
        <f t="shared" si="140"/>
        <v>0</v>
      </c>
      <c r="AO55" s="40"/>
      <c r="AP55" s="186" t="str">
        <f>IF(C54="","",VLOOKUP(C54,'Personnel Master A800a'!$B$5:$X$354,23,FALSE))</f>
        <v/>
      </c>
      <c r="AQ55" s="247" t="str">
        <f t="shared" si="141"/>
        <v/>
      </c>
      <c r="AR55" s="248"/>
      <c r="AS55" s="23"/>
      <c r="AT55" s="85">
        <f t="shared" si="109"/>
        <v>48</v>
      </c>
      <c r="AU55" s="29"/>
      <c r="AV55" s="199" t="str">
        <f>IF(AU55="","",VLOOKUP(AU55,'Equipment Master A800b'!$B$6:$C$45,2,FALSE))</f>
        <v/>
      </c>
      <c r="AW55" s="30"/>
      <c r="AX55" s="32"/>
      <c r="AY55" s="25"/>
      <c r="AZ55" s="34">
        <f t="shared" si="42"/>
        <v>0</v>
      </c>
      <c r="BA55" s="34">
        <f t="shared" si="43"/>
        <v>0</v>
      </c>
      <c r="BB55" s="25"/>
      <c r="BC55" s="34">
        <f t="shared" si="44"/>
        <v>0</v>
      </c>
      <c r="BD55" s="34">
        <f t="shared" si="45"/>
        <v>0</v>
      </c>
      <c r="BE55" s="25"/>
      <c r="BF55" s="34">
        <f t="shared" si="46"/>
        <v>0</v>
      </c>
      <c r="BG55" s="34">
        <f t="shared" si="47"/>
        <v>0</v>
      </c>
      <c r="BH55" s="25"/>
      <c r="BI55" s="34">
        <f t="shared" si="48"/>
        <v>0</v>
      </c>
      <c r="BJ55" s="34">
        <f t="shared" si="49"/>
        <v>0</v>
      </c>
      <c r="BK55" s="25"/>
      <c r="BL55" s="34">
        <f t="shared" si="50"/>
        <v>0</v>
      </c>
      <c r="BM55" s="34">
        <f t="shared" si="51"/>
        <v>0</v>
      </c>
      <c r="BN55" s="25"/>
      <c r="BO55" s="34">
        <f t="shared" si="52"/>
        <v>0</v>
      </c>
      <c r="BP55" s="34">
        <f t="shared" si="53"/>
        <v>0</v>
      </c>
      <c r="BQ55" s="25"/>
      <c r="BR55" s="34">
        <f t="shared" si="54"/>
        <v>0</v>
      </c>
      <c r="BS55" s="34">
        <f t="shared" si="55"/>
        <v>0</v>
      </c>
      <c r="BT55" s="25"/>
      <c r="BU55" s="34">
        <f t="shared" si="56"/>
        <v>0</v>
      </c>
      <c r="BV55" s="34">
        <f t="shared" si="57"/>
        <v>0</v>
      </c>
      <c r="BW55" s="25"/>
      <c r="BX55" s="34">
        <f t="shared" si="58"/>
        <v>0</v>
      </c>
      <c r="BY55" s="34">
        <f t="shared" si="59"/>
        <v>0</v>
      </c>
      <c r="BZ55" s="25"/>
      <c r="CA55" s="34">
        <f t="shared" si="60"/>
        <v>0</v>
      </c>
      <c r="CB55" s="34">
        <f t="shared" si="61"/>
        <v>0</v>
      </c>
      <c r="CC55" s="25"/>
      <c r="CD55" s="34">
        <f t="shared" si="62"/>
        <v>0</v>
      </c>
      <c r="CE55" s="34">
        <f t="shared" si="63"/>
        <v>0</v>
      </c>
      <c r="CF55" s="25"/>
      <c r="CG55" s="34">
        <f t="shared" si="64"/>
        <v>0</v>
      </c>
      <c r="CH55" s="34">
        <f t="shared" si="65"/>
        <v>0</v>
      </c>
      <c r="CI55" s="25"/>
      <c r="CJ55" s="34">
        <f t="shared" si="66"/>
        <v>0</v>
      </c>
      <c r="CK55" s="34">
        <f t="shared" si="67"/>
        <v>0</v>
      </c>
      <c r="CL55" s="25"/>
      <c r="CM55" s="34">
        <f t="shared" si="68"/>
        <v>0</v>
      </c>
      <c r="CN55" s="34">
        <f t="shared" si="69"/>
        <v>0</v>
      </c>
      <c r="CO55" s="25"/>
      <c r="CP55" s="34">
        <f t="shared" si="70"/>
        <v>0</v>
      </c>
      <c r="CQ55" s="34">
        <f t="shared" si="71"/>
        <v>0</v>
      </c>
      <c r="CR55" s="25"/>
      <c r="CS55" s="34">
        <f t="shared" si="72"/>
        <v>0</v>
      </c>
      <c r="CT55" s="34">
        <f t="shared" si="73"/>
        <v>0</v>
      </c>
      <c r="CU55" s="25"/>
      <c r="CV55" s="34">
        <f t="shared" si="74"/>
        <v>0</v>
      </c>
      <c r="CW55" s="34">
        <f t="shared" si="75"/>
        <v>0</v>
      </c>
      <c r="CX55" s="25"/>
      <c r="CY55" s="34">
        <f t="shared" si="76"/>
        <v>0</v>
      </c>
      <c r="CZ55" s="34">
        <f t="shared" si="77"/>
        <v>0</v>
      </c>
      <c r="DA55" s="25"/>
      <c r="DB55" s="34">
        <f t="shared" si="78"/>
        <v>0</v>
      </c>
      <c r="DC55" s="34">
        <f t="shared" si="79"/>
        <v>0</v>
      </c>
      <c r="DD55" s="25"/>
      <c r="DE55" s="34">
        <f t="shared" si="80"/>
        <v>0</v>
      </c>
      <c r="DF55" s="34">
        <f t="shared" si="81"/>
        <v>0</v>
      </c>
      <c r="DG55" s="25"/>
      <c r="DH55" s="34">
        <f t="shared" si="82"/>
        <v>0</v>
      </c>
      <c r="DI55" s="34">
        <f t="shared" si="83"/>
        <v>0</v>
      </c>
      <c r="DJ55" s="25"/>
      <c r="DK55" s="34">
        <f t="shared" si="84"/>
        <v>0</v>
      </c>
      <c r="DL55" s="34">
        <f t="shared" si="85"/>
        <v>0</v>
      </c>
      <c r="DM55" s="25"/>
      <c r="DN55" s="34">
        <f t="shared" si="86"/>
        <v>0</v>
      </c>
      <c r="DO55" s="34">
        <f t="shared" si="87"/>
        <v>0</v>
      </c>
      <c r="DP55" s="25"/>
      <c r="DQ55" s="34">
        <f t="shared" si="88"/>
        <v>0</v>
      </c>
      <c r="DR55" s="34">
        <f t="shared" si="89"/>
        <v>0</v>
      </c>
      <c r="DS55" s="25"/>
      <c r="DT55" s="34">
        <f t="shared" si="90"/>
        <v>0</v>
      </c>
      <c r="DU55" s="34">
        <f t="shared" si="91"/>
        <v>0</v>
      </c>
      <c r="DV55" s="25"/>
      <c r="DW55" s="34">
        <f t="shared" si="92"/>
        <v>0</v>
      </c>
      <c r="DX55" s="34">
        <f t="shared" si="93"/>
        <v>0</v>
      </c>
      <c r="DY55" s="25"/>
      <c r="DZ55" s="34">
        <f t="shared" si="94"/>
        <v>0</v>
      </c>
      <c r="EA55" s="34">
        <f t="shared" si="95"/>
        <v>0</v>
      </c>
      <c r="EB55" s="25"/>
      <c r="EC55" s="34">
        <f t="shared" si="96"/>
        <v>0</v>
      </c>
      <c r="ED55" s="34">
        <f t="shared" si="97"/>
        <v>0</v>
      </c>
      <c r="EE55" s="25"/>
      <c r="EF55" s="34">
        <f t="shared" si="98"/>
        <v>0</v>
      </c>
      <c r="EG55" s="34">
        <f t="shared" si="99"/>
        <v>0</v>
      </c>
      <c r="EH55" s="25"/>
      <c r="EI55" s="34">
        <f t="shared" si="100"/>
        <v>0</v>
      </c>
      <c r="EJ55" s="34">
        <f t="shared" si="101"/>
        <v>0</v>
      </c>
      <c r="EK55" s="25"/>
      <c r="EL55" s="34">
        <f t="shared" si="102"/>
        <v>0</v>
      </c>
      <c r="EM55" s="34">
        <f t="shared" si="103"/>
        <v>0</v>
      </c>
      <c r="EN55" s="34">
        <f t="shared" si="104"/>
        <v>0</v>
      </c>
      <c r="EO55" s="34">
        <f t="shared" si="105"/>
        <v>0</v>
      </c>
      <c r="EP55" s="97" t="str">
        <f t="shared" si="106"/>
        <v/>
      </c>
      <c r="EQ55" s="98" t="str">
        <f>IF(AU55="","",VLOOKUP(AU55,'Equipment Master A800b'!$B$6:$J$45,9,FALSE))</f>
        <v/>
      </c>
      <c r="ER55" s="99" t="str">
        <f t="shared" si="107"/>
        <v/>
      </c>
      <c r="ES55" s="104"/>
    </row>
    <row r="56" spans="1:149" ht="14.25" customHeight="1" x14ac:dyDescent="0.35">
      <c r="A56" s="26" t="s">
        <v>80</v>
      </c>
      <c r="B56" s="27" t="s">
        <v>1</v>
      </c>
      <c r="C56" s="249"/>
      <c r="D56" s="250"/>
      <c r="E56" s="37">
        <f t="shared" ref="E56" si="157">C56</f>
        <v>0</v>
      </c>
      <c r="F56" s="14" t="s">
        <v>2</v>
      </c>
      <c r="G56" s="255"/>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128">
        <f t="shared" si="140"/>
        <v>0</v>
      </c>
      <c r="AO56" s="15"/>
      <c r="AP56" s="185" t="str">
        <f>IF(C56="","",VLOOKUP(C56,'Personnel Master A800a'!$B$5:$W$354,22,FALSE))</f>
        <v/>
      </c>
      <c r="AQ56" s="251" t="str">
        <f t="shared" si="141"/>
        <v/>
      </c>
      <c r="AR56" s="252"/>
      <c r="AS56" s="23"/>
      <c r="AT56" s="85">
        <f t="shared" si="109"/>
        <v>49</v>
      </c>
      <c r="AU56" s="29"/>
      <c r="AV56" s="199" t="str">
        <f>IF(AU56="","",VLOOKUP(AU56,'Equipment Master A800b'!$B$6:$C$45,2,FALSE))</f>
        <v/>
      </c>
      <c r="AW56" s="30"/>
      <c r="AX56" s="32"/>
      <c r="AY56" s="25"/>
      <c r="AZ56" s="34">
        <f t="shared" si="42"/>
        <v>0</v>
      </c>
      <c r="BA56" s="34">
        <f t="shared" si="43"/>
        <v>0</v>
      </c>
      <c r="BB56" s="25"/>
      <c r="BC56" s="34">
        <f t="shared" si="44"/>
        <v>0</v>
      </c>
      <c r="BD56" s="34">
        <f t="shared" si="45"/>
        <v>0</v>
      </c>
      <c r="BE56" s="25"/>
      <c r="BF56" s="34">
        <f t="shared" si="46"/>
        <v>0</v>
      </c>
      <c r="BG56" s="34">
        <f t="shared" si="47"/>
        <v>0</v>
      </c>
      <c r="BH56" s="25"/>
      <c r="BI56" s="34">
        <f t="shared" si="48"/>
        <v>0</v>
      </c>
      <c r="BJ56" s="34">
        <f t="shared" si="49"/>
        <v>0</v>
      </c>
      <c r="BK56" s="25"/>
      <c r="BL56" s="34">
        <f t="shared" si="50"/>
        <v>0</v>
      </c>
      <c r="BM56" s="34">
        <f t="shared" si="51"/>
        <v>0</v>
      </c>
      <c r="BN56" s="25"/>
      <c r="BO56" s="34">
        <f t="shared" si="52"/>
        <v>0</v>
      </c>
      <c r="BP56" s="34">
        <f t="shared" si="53"/>
        <v>0</v>
      </c>
      <c r="BQ56" s="25"/>
      <c r="BR56" s="34">
        <f t="shared" si="54"/>
        <v>0</v>
      </c>
      <c r="BS56" s="34">
        <f t="shared" si="55"/>
        <v>0</v>
      </c>
      <c r="BT56" s="25"/>
      <c r="BU56" s="34">
        <f t="shared" si="56"/>
        <v>0</v>
      </c>
      <c r="BV56" s="34">
        <f t="shared" si="57"/>
        <v>0</v>
      </c>
      <c r="BW56" s="25"/>
      <c r="BX56" s="34">
        <f t="shared" si="58"/>
        <v>0</v>
      </c>
      <c r="BY56" s="34">
        <f t="shared" si="59"/>
        <v>0</v>
      </c>
      <c r="BZ56" s="25"/>
      <c r="CA56" s="34">
        <f t="shared" si="60"/>
        <v>0</v>
      </c>
      <c r="CB56" s="34">
        <f t="shared" si="61"/>
        <v>0</v>
      </c>
      <c r="CC56" s="25"/>
      <c r="CD56" s="34">
        <f t="shared" si="62"/>
        <v>0</v>
      </c>
      <c r="CE56" s="34">
        <f t="shared" si="63"/>
        <v>0</v>
      </c>
      <c r="CF56" s="25"/>
      <c r="CG56" s="34">
        <f t="shared" si="64"/>
        <v>0</v>
      </c>
      <c r="CH56" s="34">
        <f t="shared" si="65"/>
        <v>0</v>
      </c>
      <c r="CI56" s="25"/>
      <c r="CJ56" s="34">
        <f t="shared" si="66"/>
        <v>0</v>
      </c>
      <c r="CK56" s="34">
        <f t="shared" si="67"/>
        <v>0</v>
      </c>
      <c r="CL56" s="25"/>
      <c r="CM56" s="34">
        <f t="shared" si="68"/>
        <v>0</v>
      </c>
      <c r="CN56" s="34">
        <f t="shared" si="69"/>
        <v>0</v>
      </c>
      <c r="CO56" s="25"/>
      <c r="CP56" s="34">
        <f t="shared" si="70"/>
        <v>0</v>
      </c>
      <c r="CQ56" s="34">
        <f t="shared" si="71"/>
        <v>0</v>
      </c>
      <c r="CR56" s="25"/>
      <c r="CS56" s="34">
        <f t="shared" si="72"/>
        <v>0</v>
      </c>
      <c r="CT56" s="34">
        <f t="shared" si="73"/>
        <v>0</v>
      </c>
      <c r="CU56" s="25"/>
      <c r="CV56" s="34">
        <f t="shared" si="74"/>
        <v>0</v>
      </c>
      <c r="CW56" s="34">
        <f t="shared" si="75"/>
        <v>0</v>
      </c>
      <c r="CX56" s="25"/>
      <c r="CY56" s="34">
        <f t="shared" si="76"/>
        <v>0</v>
      </c>
      <c r="CZ56" s="34">
        <f t="shared" si="77"/>
        <v>0</v>
      </c>
      <c r="DA56" s="25"/>
      <c r="DB56" s="34">
        <f t="shared" si="78"/>
        <v>0</v>
      </c>
      <c r="DC56" s="34">
        <f t="shared" si="79"/>
        <v>0</v>
      </c>
      <c r="DD56" s="25"/>
      <c r="DE56" s="34">
        <f t="shared" si="80"/>
        <v>0</v>
      </c>
      <c r="DF56" s="34">
        <f t="shared" si="81"/>
        <v>0</v>
      </c>
      <c r="DG56" s="25"/>
      <c r="DH56" s="34">
        <f t="shared" si="82"/>
        <v>0</v>
      </c>
      <c r="DI56" s="34">
        <f t="shared" si="83"/>
        <v>0</v>
      </c>
      <c r="DJ56" s="25"/>
      <c r="DK56" s="34">
        <f t="shared" si="84"/>
        <v>0</v>
      </c>
      <c r="DL56" s="34">
        <f t="shared" si="85"/>
        <v>0</v>
      </c>
      <c r="DM56" s="25"/>
      <c r="DN56" s="34">
        <f t="shared" si="86"/>
        <v>0</v>
      </c>
      <c r="DO56" s="34">
        <f t="shared" si="87"/>
        <v>0</v>
      </c>
      <c r="DP56" s="25"/>
      <c r="DQ56" s="34">
        <f t="shared" si="88"/>
        <v>0</v>
      </c>
      <c r="DR56" s="34">
        <f t="shared" si="89"/>
        <v>0</v>
      </c>
      <c r="DS56" s="25"/>
      <c r="DT56" s="34">
        <f t="shared" si="90"/>
        <v>0</v>
      </c>
      <c r="DU56" s="34">
        <f t="shared" si="91"/>
        <v>0</v>
      </c>
      <c r="DV56" s="25"/>
      <c r="DW56" s="34">
        <f t="shared" si="92"/>
        <v>0</v>
      </c>
      <c r="DX56" s="34">
        <f t="shared" si="93"/>
        <v>0</v>
      </c>
      <c r="DY56" s="25"/>
      <c r="DZ56" s="34">
        <f t="shared" si="94"/>
        <v>0</v>
      </c>
      <c r="EA56" s="34">
        <f t="shared" si="95"/>
        <v>0</v>
      </c>
      <c r="EB56" s="25"/>
      <c r="EC56" s="34">
        <f t="shared" si="96"/>
        <v>0</v>
      </c>
      <c r="ED56" s="34">
        <f t="shared" si="97"/>
        <v>0</v>
      </c>
      <c r="EE56" s="25"/>
      <c r="EF56" s="34">
        <f t="shared" si="98"/>
        <v>0</v>
      </c>
      <c r="EG56" s="34">
        <f t="shared" si="99"/>
        <v>0</v>
      </c>
      <c r="EH56" s="25"/>
      <c r="EI56" s="34">
        <f t="shared" si="100"/>
        <v>0</v>
      </c>
      <c r="EJ56" s="34">
        <f t="shared" si="101"/>
        <v>0</v>
      </c>
      <c r="EK56" s="25"/>
      <c r="EL56" s="34">
        <f t="shared" si="102"/>
        <v>0</v>
      </c>
      <c r="EM56" s="34">
        <f t="shared" si="103"/>
        <v>0</v>
      </c>
      <c r="EN56" s="34">
        <f t="shared" si="104"/>
        <v>0</v>
      </c>
      <c r="EO56" s="34">
        <f t="shared" si="105"/>
        <v>0</v>
      </c>
      <c r="EP56" s="97" t="str">
        <f t="shared" si="106"/>
        <v/>
      </c>
      <c r="EQ56" s="98" t="str">
        <f>IF(AU56="","",VLOOKUP(AU56,'Equipment Master A800b'!$B$6:$J$45,9,FALSE))</f>
        <v/>
      </c>
      <c r="ER56" s="99" t="str">
        <f t="shared" si="107"/>
        <v/>
      </c>
      <c r="ES56" s="104"/>
    </row>
    <row r="57" spans="1:149" ht="14.25" customHeight="1" thickBot="1" x14ac:dyDescent="0.4">
      <c r="A57" s="28" t="s">
        <v>81</v>
      </c>
      <c r="B57" s="188" t="s">
        <v>5</v>
      </c>
      <c r="C57" s="246" t="str">
        <f>IF(C56="","",VLOOKUP(C56,'Personnel Master A800a'!$B$5:$D$54,3,FALSE))</f>
        <v/>
      </c>
      <c r="D57" s="246"/>
      <c r="E57" s="189">
        <f t="shared" ref="E57" si="158">C56</f>
        <v>0</v>
      </c>
      <c r="F57" s="189" t="s">
        <v>6</v>
      </c>
      <c r="G57" s="256"/>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187"/>
      <c r="AN57" s="129">
        <f t="shared" si="140"/>
        <v>0</v>
      </c>
      <c r="AO57" s="40"/>
      <c r="AP57" s="186" t="str">
        <f>IF(C56="","",VLOOKUP(C56,'Personnel Master A800a'!$B$5:$X$354,23,FALSE))</f>
        <v/>
      </c>
      <c r="AQ57" s="253" t="str">
        <f t="shared" si="141"/>
        <v/>
      </c>
      <c r="AR57" s="254"/>
      <c r="AS57" s="23"/>
      <c r="AT57" s="86">
        <f>AT56+1</f>
        <v>50</v>
      </c>
      <c r="AU57" s="50"/>
      <c r="AV57" s="200" t="str">
        <f>IF(AU57="","",VLOOKUP(AU57,'Equipment Master A800b'!$B$6:$C$45,2,FALSE))</f>
        <v/>
      </c>
      <c r="AW57" s="51"/>
      <c r="AX57" s="52"/>
      <c r="AY57" s="53"/>
      <c r="AZ57" s="54">
        <f t="shared" si="42"/>
        <v>0</v>
      </c>
      <c r="BA57" s="54">
        <f t="shared" si="43"/>
        <v>0</v>
      </c>
      <c r="BB57" s="53"/>
      <c r="BC57" s="54">
        <f t="shared" si="44"/>
        <v>0</v>
      </c>
      <c r="BD57" s="54">
        <f t="shared" si="45"/>
        <v>0</v>
      </c>
      <c r="BE57" s="53"/>
      <c r="BF57" s="54">
        <f t="shared" si="46"/>
        <v>0</v>
      </c>
      <c r="BG57" s="54">
        <f t="shared" si="47"/>
        <v>0</v>
      </c>
      <c r="BH57" s="53"/>
      <c r="BI57" s="54">
        <f t="shared" si="48"/>
        <v>0</v>
      </c>
      <c r="BJ57" s="54">
        <f t="shared" si="49"/>
        <v>0</v>
      </c>
      <c r="BK57" s="53"/>
      <c r="BL57" s="54">
        <f t="shared" si="50"/>
        <v>0</v>
      </c>
      <c r="BM57" s="54">
        <f t="shared" si="51"/>
        <v>0</v>
      </c>
      <c r="BN57" s="53"/>
      <c r="BO57" s="54">
        <f t="shared" si="52"/>
        <v>0</v>
      </c>
      <c r="BP57" s="54">
        <f t="shared" si="53"/>
        <v>0</v>
      </c>
      <c r="BQ57" s="53"/>
      <c r="BR57" s="54">
        <f t="shared" si="54"/>
        <v>0</v>
      </c>
      <c r="BS57" s="54">
        <f t="shared" si="55"/>
        <v>0</v>
      </c>
      <c r="BT57" s="53"/>
      <c r="BU57" s="54">
        <f t="shared" si="56"/>
        <v>0</v>
      </c>
      <c r="BV57" s="54">
        <f t="shared" si="57"/>
        <v>0</v>
      </c>
      <c r="BW57" s="53"/>
      <c r="BX57" s="54">
        <f t="shared" si="58"/>
        <v>0</v>
      </c>
      <c r="BY57" s="54">
        <f t="shared" si="59"/>
        <v>0</v>
      </c>
      <c r="BZ57" s="53"/>
      <c r="CA57" s="54">
        <f t="shared" si="60"/>
        <v>0</v>
      </c>
      <c r="CB57" s="54">
        <f t="shared" si="61"/>
        <v>0</v>
      </c>
      <c r="CC57" s="53"/>
      <c r="CD57" s="54">
        <f t="shared" si="62"/>
        <v>0</v>
      </c>
      <c r="CE57" s="54">
        <f t="shared" si="63"/>
        <v>0</v>
      </c>
      <c r="CF57" s="53"/>
      <c r="CG57" s="54">
        <f t="shared" si="64"/>
        <v>0</v>
      </c>
      <c r="CH57" s="54">
        <f t="shared" si="65"/>
        <v>0</v>
      </c>
      <c r="CI57" s="53"/>
      <c r="CJ57" s="54">
        <f t="shared" si="66"/>
        <v>0</v>
      </c>
      <c r="CK57" s="54">
        <f t="shared" si="67"/>
        <v>0</v>
      </c>
      <c r="CL57" s="53"/>
      <c r="CM57" s="54">
        <f t="shared" si="68"/>
        <v>0</v>
      </c>
      <c r="CN57" s="54">
        <f t="shared" si="69"/>
        <v>0</v>
      </c>
      <c r="CO57" s="53"/>
      <c r="CP57" s="54">
        <f t="shared" si="70"/>
        <v>0</v>
      </c>
      <c r="CQ57" s="54">
        <f t="shared" si="71"/>
        <v>0</v>
      </c>
      <c r="CR57" s="53"/>
      <c r="CS57" s="54">
        <f t="shared" si="72"/>
        <v>0</v>
      </c>
      <c r="CT57" s="54">
        <f t="shared" si="73"/>
        <v>0</v>
      </c>
      <c r="CU57" s="53"/>
      <c r="CV57" s="54">
        <f t="shared" si="74"/>
        <v>0</v>
      </c>
      <c r="CW57" s="54">
        <f t="shared" si="75"/>
        <v>0</v>
      </c>
      <c r="CX57" s="53"/>
      <c r="CY57" s="54">
        <f t="shared" si="76"/>
        <v>0</v>
      </c>
      <c r="CZ57" s="54">
        <f t="shared" si="77"/>
        <v>0</v>
      </c>
      <c r="DA57" s="53"/>
      <c r="DB57" s="54">
        <f t="shared" si="78"/>
        <v>0</v>
      </c>
      <c r="DC57" s="54">
        <f t="shared" si="79"/>
        <v>0</v>
      </c>
      <c r="DD57" s="53"/>
      <c r="DE57" s="54">
        <f t="shared" si="80"/>
        <v>0</v>
      </c>
      <c r="DF57" s="54">
        <f t="shared" si="81"/>
        <v>0</v>
      </c>
      <c r="DG57" s="53"/>
      <c r="DH57" s="54">
        <f t="shared" si="82"/>
        <v>0</v>
      </c>
      <c r="DI57" s="54">
        <f t="shared" si="83"/>
        <v>0</v>
      </c>
      <c r="DJ57" s="53"/>
      <c r="DK57" s="54">
        <f t="shared" si="84"/>
        <v>0</v>
      </c>
      <c r="DL57" s="54">
        <f t="shared" si="85"/>
        <v>0</v>
      </c>
      <c r="DM57" s="53"/>
      <c r="DN57" s="54">
        <f t="shared" si="86"/>
        <v>0</v>
      </c>
      <c r="DO57" s="54">
        <f t="shared" si="87"/>
        <v>0</v>
      </c>
      <c r="DP57" s="53"/>
      <c r="DQ57" s="54">
        <f t="shared" si="88"/>
        <v>0</v>
      </c>
      <c r="DR57" s="54">
        <f t="shared" si="89"/>
        <v>0</v>
      </c>
      <c r="DS57" s="53"/>
      <c r="DT57" s="54">
        <f t="shared" si="90"/>
        <v>0</v>
      </c>
      <c r="DU57" s="54">
        <f t="shared" si="91"/>
        <v>0</v>
      </c>
      <c r="DV57" s="53"/>
      <c r="DW57" s="54">
        <f t="shared" si="92"/>
        <v>0</v>
      </c>
      <c r="DX57" s="54">
        <f t="shared" si="93"/>
        <v>0</v>
      </c>
      <c r="DY57" s="53"/>
      <c r="DZ57" s="54">
        <f t="shared" si="94"/>
        <v>0</v>
      </c>
      <c r="EA57" s="54">
        <f t="shared" si="95"/>
        <v>0</v>
      </c>
      <c r="EB57" s="53"/>
      <c r="EC57" s="54">
        <f t="shared" si="96"/>
        <v>0</v>
      </c>
      <c r="ED57" s="54">
        <f t="shared" si="97"/>
        <v>0</v>
      </c>
      <c r="EE57" s="53"/>
      <c r="EF57" s="54">
        <f t="shared" si="98"/>
        <v>0</v>
      </c>
      <c r="EG57" s="54">
        <f t="shared" si="99"/>
        <v>0</v>
      </c>
      <c r="EH57" s="53"/>
      <c r="EI57" s="54">
        <f t="shared" si="100"/>
        <v>0</v>
      </c>
      <c r="EJ57" s="54">
        <f t="shared" si="101"/>
        <v>0</v>
      </c>
      <c r="EK57" s="53"/>
      <c r="EL57" s="54">
        <f t="shared" si="102"/>
        <v>0</v>
      </c>
      <c r="EM57" s="54">
        <f t="shared" si="103"/>
        <v>0</v>
      </c>
      <c r="EN57" s="54">
        <f t="shared" si="104"/>
        <v>0</v>
      </c>
      <c r="EO57" s="54">
        <f t="shared" si="105"/>
        <v>0</v>
      </c>
      <c r="EP57" s="100" t="str">
        <f t="shared" si="106"/>
        <v/>
      </c>
      <c r="EQ57" s="94" t="str">
        <f>IF(AU57="","",VLOOKUP(AU57,'Equipment Master A800b'!$B$6:$J$45,9,FALSE))</f>
        <v/>
      </c>
      <c r="ER57" s="101" t="str">
        <f t="shared" si="107"/>
        <v/>
      </c>
      <c r="ES57" s="105"/>
    </row>
    <row r="58" spans="1:149" ht="14.25" customHeight="1" x14ac:dyDescent="0.3"/>
    <row r="59" spans="1:149" ht="14.25" customHeight="1" x14ac:dyDescent="0.3"/>
    <row r="60" spans="1:149" ht="14.25" hidden="1" customHeight="1" x14ac:dyDescent="0.3"/>
    <row r="61" spans="1:149" ht="14.25" hidden="1" customHeight="1" thickBot="1" x14ac:dyDescent="0.35"/>
    <row r="62" spans="1:149" ht="14.25" hidden="1" customHeight="1" x14ac:dyDescent="0.3"/>
    <row r="63" spans="1:149" ht="14.25" hidden="1" customHeight="1" thickBot="1" x14ac:dyDescent="0.35"/>
    <row r="64" spans="1:149" ht="14.25" hidden="1" customHeight="1" x14ac:dyDescent="0.3"/>
    <row r="65" ht="14.25" hidden="1" customHeight="1" thickBot="1" x14ac:dyDescent="0.35"/>
    <row r="66" ht="14.25" hidden="1" customHeight="1" x14ac:dyDescent="0.3"/>
    <row r="67" ht="14.25" hidden="1" customHeight="1" thickBot="1" x14ac:dyDescent="0.35"/>
    <row r="68" ht="14.25" hidden="1" customHeight="1" x14ac:dyDescent="0.3"/>
    <row r="69" ht="14.25" hidden="1" customHeight="1" thickBot="1" x14ac:dyDescent="0.35"/>
    <row r="70" ht="14.25" hidden="1" customHeight="1" x14ac:dyDescent="0.3"/>
    <row r="71" ht="14.25" hidden="1" customHeight="1" thickBot="1" x14ac:dyDescent="0.35"/>
    <row r="72" ht="14.25" hidden="1" customHeight="1" x14ac:dyDescent="0.3"/>
    <row r="73" ht="14.25" hidden="1" customHeight="1" thickBot="1" x14ac:dyDescent="0.35"/>
  </sheetData>
  <sheetProtection password="C342" sheet="1" objects="1" scenarios="1"/>
  <mergeCells count="177">
    <mergeCell ref="DV6:EK6"/>
    <mergeCell ref="AY2:EK3"/>
    <mergeCell ref="AT2:AX3"/>
    <mergeCell ref="AU4:AX4"/>
    <mergeCell ref="AU5:AX5"/>
    <mergeCell ref="AU6:AX6"/>
    <mergeCell ref="AM3:AN3"/>
    <mergeCell ref="AM2:AN2"/>
    <mergeCell ref="H2:AL3"/>
    <mergeCell ref="AM4:AN4"/>
    <mergeCell ref="AM5:AN5"/>
    <mergeCell ref="AM6:AN6"/>
    <mergeCell ref="EP2:ES2"/>
    <mergeCell ref="EP3:EQ3"/>
    <mergeCell ref="EP4:EQ4"/>
    <mergeCell ref="EP5:EQ5"/>
    <mergeCell ref="EP6:EQ6"/>
    <mergeCell ref="ER3:ES3"/>
    <mergeCell ref="ER4:ES4"/>
    <mergeCell ref="ER5:ES5"/>
    <mergeCell ref="ER6:ES6"/>
    <mergeCell ref="AT1:AU1"/>
    <mergeCell ref="DV4:EK5"/>
    <mergeCell ref="AG1:AR1"/>
    <mergeCell ref="AX1:BE1"/>
    <mergeCell ref="BH1:BQ1"/>
    <mergeCell ref="BT1:CI1"/>
    <mergeCell ref="CL1:ES1"/>
    <mergeCell ref="A1:C1"/>
    <mergeCell ref="C9:D9"/>
    <mergeCell ref="F1:L1"/>
    <mergeCell ref="M1:V1"/>
    <mergeCell ref="W1:Z1"/>
    <mergeCell ref="AA1:AF1"/>
    <mergeCell ref="AQ8:AR8"/>
    <mergeCell ref="AQ9:AR9"/>
    <mergeCell ref="AY6:CI6"/>
    <mergeCell ref="CL6:DS6"/>
    <mergeCell ref="AQ7:AR7"/>
    <mergeCell ref="H4:T5"/>
    <mergeCell ref="U4:AF5"/>
    <mergeCell ref="AG4:AL5"/>
    <mergeCell ref="AY4:CI5"/>
    <mergeCell ref="CL4:DS5"/>
    <mergeCell ref="AP4:AQ4"/>
    <mergeCell ref="C8:D8"/>
    <mergeCell ref="F4:F7"/>
    <mergeCell ref="H6:T6"/>
    <mergeCell ref="AG6:AL6"/>
    <mergeCell ref="U6:AF6"/>
    <mergeCell ref="C13:D13"/>
    <mergeCell ref="AQ13:AR13"/>
    <mergeCell ref="AP5:AQ5"/>
    <mergeCell ref="AP6:AQ6"/>
    <mergeCell ref="A2:D7"/>
    <mergeCell ref="AP2:AQ2"/>
    <mergeCell ref="AP3:AQ3"/>
    <mergeCell ref="G6:G7"/>
    <mergeCell ref="G8:G9"/>
    <mergeCell ref="G10:G11"/>
    <mergeCell ref="G12:G13"/>
    <mergeCell ref="C14:D14"/>
    <mergeCell ref="AQ14:AR14"/>
    <mergeCell ref="C15:D15"/>
    <mergeCell ref="AQ15:AR15"/>
    <mergeCell ref="AQ10:AR10"/>
    <mergeCell ref="C11:D11"/>
    <mergeCell ref="AQ11:AR11"/>
    <mergeCell ref="C12:D12"/>
    <mergeCell ref="AQ12:AR12"/>
    <mergeCell ref="C10:D10"/>
    <mergeCell ref="G14:G15"/>
    <mergeCell ref="C19:D19"/>
    <mergeCell ref="AQ19:AR19"/>
    <mergeCell ref="C20:D20"/>
    <mergeCell ref="AQ20:AR20"/>
    <mergeCell ref="C21:D21"/>
    <mergeCell ref="AQ21:AR21"/>
    <mergeCell ref="C16:D16"/>
    <mergeCell ref="AQ16:AR16"/>
    <mergeCell ref="C17:D17"/>
    <mergeCell ref="AQ17:AR17"/>
    <mergeCell ref="C18:D18"/>
    <mergeCell ref="AQ18:AR18"/>
    <mergeCell ref="G16:G17"/>
    <mergeCell ref="G18:G19"/>
    <mergeCell ref="G20:G21"/>
    <mergeCell ref="C25:D25"/>
    <mergeCell ref="AQ25:AR25"/>
    <mergeCell ref="C26:D26"/>
    <mergeCell ref="AQ26:AR26"/>
    <mergeCell ref="C27:D27"/>
    <mergeCell ref="AQ27:AR27"/>
    <mergeCell ref="C22:D22"/>
    <mergeCell ref="AQ22:AR22"/>
    <mergeCell ref="C23:D23"/>
    <mergeCell ref="AQ23:AR23"/>
    <mergeCell ref="C24:D24"/>
    <mergeCell ref="AQ24:AR24"/>
    <mergeCell ref="G22:G23"/>
    <mergeCell ref="G24:G25"/>
    <mergeCell ref="G26:G27"/>
    <mergeCell ref="C31:D31"/>
    <mergeCell ref="AQ31:AR31"/>
    <mergeCell ref="C32:D32"/>
    <mergeCell ref="AQ32:AR32"/>
    <mergeCell ref="C33:D33"/>
    <mergeCell ref="AQ33:AR33"/>
    <mergeCell ref="C28:D28"/>
    <mergeCell ref="AQ28:AR28"/>
    <mergeCell ref="C29:D29"/>
    <mergeCell ref="AQ29:AR29"/>
    <mergeCell ref="C30:D30"/>
    <mergeCell ref="AQ30:AR30"/>
    <mergeCell ref="G28:G29"/>
    <mergeCell ref="G30:G31"/>
    <mergeCell ref="G32:G33"/>
    <mergeCell ref="C37:D37"/>
    <mergeCell ref="AQ37:AR37"/>
    <mergeCell ref="C38:D38"/>
    <mergeCell ref="AQ38:AR38"/>
    <mergeCell ref="C39:D39"/>
    <mergeCell ref="AQ39:AR39"/>
    <mergeCell ref="C34:D34"/>
    <mergeCell ref="AQ34:AR34"/>
    <mergeCell ref="C35:D35"/>
    <mergeCell ref="AQ35:AR35"/>
    <mergeCell ref="C36:D36"/>
    <mergeCell ref="AQ36:AR36"/>
    <mergeCell ref="G34:G35"/>
    <mergeCell ref="G36:G37"/>
    <mergeCell ref="G38:G39"/>
    <mergeCell ref="C43:D43"/>
    <mergeCell ref="AQ43:AR43"/>
    <mergeCell ref="C44:D44"/>
    <mergeCell ref="AQ44:AR44"/>
    <mergeCell ref="C45:D45"/>
    <mergeCell ref="AQ45:AR45"/>
    <mergeCell ref="C40:D40"/>
    <mergeCell ref="AQ40:AR40"/>
    <mergeCell ref="C41:D41"/>
    <mergeCell ref="AQ41:AR41"/>
    <mergeCell ref="C42:D42"/>
    <mergeCell ref="AQ42:AR42"/>
    <mergeCell ref="G40:G41"/>
    <mergeCell ref="G42:G43"/>
    <mergeCell ref="G44:G45"/>
    <mergeCell ref="C49:D49"/>
    <mergeCell ref="AQ49:AR49"/>
    <mergeCell ref="C50:D50"/>
    <mergeCell ref="AQ50:AR50"/>
    <mergeCell ref="C51:D51"/>
    <mergeCell ref="AQ51:AR51"/>
    <mergeCell ref="C46:D46"/>
    <mergeCell ref="AQ46:AR46"/>
    <mergeCell ref="C47:D47"/>
    <mergeCell ref="AQ47:AR47"/>
    <mergeCell ref="C48:D48"/>
    <mergeCell ref="AQ48:AR48"/>
    <mergeCell ref="G46:G47"/>
    <mergeCell ref="G48:G49"/>
    <mergeCell ref="G50:G51"/>
    <mergeCell ref="C55:D55"/>
    <mergeCell ref="AQ55:AR55"/>
    <mergeCell ref="C56:D56"/>
    <mergeCell ref="AQ56:AR56"/>
    <mergeCell ref="C57:D57"/>
    <mergeCell ref="AQ57:AR57"/>
    <mergeCell ref="C52:D52"/>
    <mergeCell ref="AQ52:AR52"/>
    <mergeCell ref="C53:D53"/>
    <mergeCell ref="AQ53:AR53"/>
    <mergeCell ref="C54:D54"/>
    <mergeCell ref="AQ54:AR54"/>
    <mergeCell ref="G52:G53"/>
    <mergeCell ref="G54:G55"/>
    <mergeCell ref="G56:G57"/>
  </mergeCells>
  <conditionalFormatting sqref="AY8:AY57">
    <cfRule type="expression" dxfId="70" priority="74">
      <formula>AZ8&gt;BA8</formula>
    </cfRule>
  </conditionalFormatting>
  <conditionalFormatting sqref="BB8:BB57">
    <cfRule type="expression" dxfId="69" priority="73">
      <formula>BC8&gt;BD8</formula>
    </cfRule>
  </conditionalFormatting>
  <conditionalFormatting sqref="CC9:CC57">
    <cfRule type="expression" dxfId="68" priority="56">
      <formula>CD9&gt;CE9</formula>
    </cfRule>
  </conditionalFormatting>
  <conditionalFormatting sqref="BE8:BE57">
    <cfRule type="expression" dxfId="67" priority="72">
      <formula>BF8&gt;BG8</formula>
    </cfRule>
  </conditionalFormatting>
  <conditionalFormatting sqref="BH8">
    <cfRule type="expression" dxfId="66" priority="71">
      <formula>BI8&gt;BJ8</formula>
    </cfRule>
  </conditionalFormatting>
  <conditionalFormatting sqref="BH9:BH57">
    <cfRule type="expression" dxfId="65" priority="70">
      <formula>BI9&gt;BJ9</formula>
    </cfRule>
  </conditionalFormatting>
  <conditionalFormatting sqref="BK8">
    <cfRule type="expression" dxfId="64" priority="69">
      <formula>BL8&gt;BM8</formula>
    </cfRule>
  </conditionalFormatting>
  <conditionalFormatting sqref="BK9:BK57">
    <cfRule type="expression" dxfId="63" priority="68">
      <formula>BL9&gt;BM9</formula>
    </cfRule>
  </conditionalFormatting>
  <conditionalFormatting sqref="BN8">
    <cfRule type="expression" dxfId="62" priority="67">
      <formula>BO8&gt;BP8</formula>
    </cfRule>
  </conditionalFormatting>
  <conditionalFormatting sqref="BN9:BN57">
    <cfRule type="expression" dxfId="61" priority="66">
      <formula>BO9&gt;BP9</formula>
    </cfRule>
  </conditionalFormatting>
  <conditionalFormatting sqref="BQ8">
    <cfRule type="expression" dxfId="60" priority="65">
      <formula>BR8&gt;BS8</formula>
    </cfRule>
  </conditionalFormatting>
  <conditionalFormatting sqref="BQ9:BQ57">
    <cfRule type="expression" dxfId="59" priority="64">
      <formula>BR9&gt;BS9</formula>
    </cfRule>
  </conditionalFormatting>
  <conditionalFormatting sqref="BT8">
    <cfRule type="expression" dxfId="58" priority="63">
      <formula>BU8&gt;BV8</formula>
    </cfRule>
  </conditionalFormatting>
  <conditionalFormatting sqref="BT9:BT57">
    <cfRule type="expression" dxfId="57" priority="62">
      <formula>BU9&gt;BV9</formula>
    </cfRule>
  </conditionalFormatting>
  <conditionalFormatting sqref="BW8">
    <cfRule type="expression" dxfId="56" priority="61">
      <formula>BX8&gt;BY8</formula>
    </cfRule>
  </conditionalFormatting>
  <conditionalFormatting sqref="BW9:BW57">
    <cfRule type="expression" dxfId="55" priority="60">
      <formula>BX9&gt;BY9</formula>
    </cfRule>
  </conditionalFormatting>
  <conditionalFormatting sqref="BZ8">
    <cfRule type="expression" dxfId="54" priority="59">
      <formula>CA8&gt;CB8</formula>
    </cfRule>
  </conditionalFormatting>
  <conditionalFormatting sqref="BZ9:BZ57">
    <cfRule type="expression" dxfId="53" priority="58">
      <formula>CA9&gt;CB9</formula>
    </cfRule>
  </conditionalFormatting>
  <conditionalFormatting sqref="CC8">
    <cfRule type="expression" dxfId="52" priority="57">
      <formula>CD8&gt;CE8</formula>
    </cfRule>
  </conditionalFormatting>
  <conditionalFormatting sqref="CF8">
    <cfRule type="expression" dxfId="51" priority="55">
      <formula>CG8&gt;CH8</formula>
    </cfRule>
  </conditionalFormatting>
  <conditionalFormatting sqref="CF9:CF57">
    <cfRule type="expression" dxfId="50" priority="54">
      <formula>CG9&gt;CH9</formula>
    </cfRule>
  </conditionalFormatting>
  <conditionalFormatting sqref="CI8">
    <cfRule type="expression" dxfId="49" priority="53">
      <formula>CJ8&gt;CK8</formula>
    </cfRule>
  </conditionalFormatting>
  <conditionalFormatting sqref="CI9:CI57">
    <cfRule type="expression" dxfId="48" priority="52">
      <formula>CJ9&gt;CK9</formula>
    </cfRule>
  </conditionalFormatting>
  <conditionalFormatting sqref="CL8">
    <cfRule type="expression" dxfId="47" priority="51">
      <formula>CM8&gt;CN8</formula>
    </cfRule>
  </conditionalFormatting>
  <conditionalFormatting sqref="CL9:CL57">
    <cfRule type="expression" dxfId="46" priority="50">
      <formula>CM9&gt;CN9</formula>
    </cfRule>
  </conditionalFormatting>
  <conditionalFormatting sqref="CO8">
    <cfRule type="expression" dxfId="45" priority="49">
      <formula>CP8&gt;CQ8</formula>
    </cfRule>
  </conditionalFormatting>
  <conditionalFormatting sqref="CO9:CO57">
    <cfRule type="expression" dxfId="44" priority="48">
      <formula>CP9&gt;CQ9</formula>
    </cfRule>
  </conditionalFormatting>
  <conditionalFormatting sqref="CR8">
    <cfRule type="expression" dxfId="43" priority="47">
      <formula>CS8&gt;CT8</formula>
    </cfRule>
  </conditionalFormatting>
  <conditionalFormatting sqref="CR9:CR57">
    <cfRule type="expression" dxfId="42" priority="46">
      <formula>CS9&gt;CT9</formula>
    </cfRule>
  </conditionalFormatting>
  <conditionalFormatting sqref="CU8">
    <cfRule type="expression" dxfId="41" priority="45">
      <formula>CV8&gt;CW8</formula>
    </cfRule>
  </conditionalFormatting>
  <conditionalFormatting sqref="DD9:DD57">
    <cfRule type="expression" dxfId="40" priority="38">
      <formula>DE9&gt;DF9</formula>
    </cfRule>
  </conditionalFormatting>
  <conditionalFormatting sqref="CU9:CU57">
    <cfRule type="expression" dxfId="39" priority="44">
      <formula>CV9&gt;CW9</formula>
    </cfRule>
  </conditionalFormatting>
  <conditionalFormatting sqref="CX8">
    <cfRule type="expression" dxfId="38" priority="43">
      <formula>CY8&gt;CZ8</formula>
    </cfRule>
  </conditionalFormatting>
  <conditionalFormatting sqref="CX9:CX57">
    <cfRule type="expression" dxfId="37" priority="42">
      <formula>CY9&gt;CZ9</formula>
    </cfRule>
  </conditionalFormatting>
  <conditionalFormatting sqref="DA8">
    <cfRule type="expression" dxfId="36" priority="41">
      <formula>DB8&gt;DC8</formula>
    </cfRule>
  </conditionalFormatting>
  <conditionalFormatting sqref="DA9:DA57">
    <cfRule type="expression" dxfId="35" priority="40">
      <formula>DB9&gt;DC9</formula>
    </cfRule>
  </conditionalFormatting>
  <conditionalFormatting sqref="DD8">
    <cfRule type="expression" dxfId="34" priority="39">
      <formula>DE8&gt;DF8</formula>
    </cfRule>
  </conditionalFormatting>
  <conditionalFormatting sqref="DG8">
    <cfRule type="expression" dxfId="33" priority="37">
      <formula>DH8&gt;DI8</formula>
    </cfRule>
  </conditionalFormatting>
  <conditionalFormatting sqref="DG9:DG57">
    <cfRule type="expression" dxfId="32" priority="36">
      <formula>DH9&gt;DI9</formula>
    </cfRule>
  </conditionalFormatting>
  <conditionalFormatting sqref="DJ8">
    <cfRule type="expression" dxfId="31" priority="35">
      <formula>DK8&gt;DL8</formula>
    </cfRule>
  </conditionalFormatting>
  <conditionalFormatting sqref="DJ9:DJ57">
    <cfRule type="expression" dxfId="30" priority="34">
      <formula>DK9&gt;DL9</formula>
    </cfRule>
  </conditionalFormatting>
  <conditionalFormatting sqref="DM8">
    <cfRule type="expression" dxfId="29" priority="33">
      <formula>DN8&gt;DO8</formula>
    </cfRule>
  </conditionalFormatting>
  <conditionalFormatting sqref="DM9:DM57">
    <cfRule type="expression" dxfId="28" priority="32">
      <formula>DN9&gt;DO9</formula>
    </cfRule>
  </conditionalFormatting>
  <conditionalFormatting sqref="DP8">
    <cfRule type="expression" dxfId="27" priority="31">
      <formula>DQ8&gt;DR8</formula>
    </cfRule>
  </conditionalFormatting>
  <conditionalFormatting sqref="DP9:DP57">
    <cfRule type="expression" dxfId="26" priority="30">
      <formula>DQ9&gt;DR9</formula>
    </cfRule>
  </conditionalFormatting>
  <conditionalFormatting sqref="DS8">
    <cfRule type="expression" dxfId="25" priority="29">
      <formula>DT8&gt;DU8</formula>
    </cfRule>
  </conditionalFormatting>
  <conditionalFormatting sqref="DS9:DS57">
    <cfRule type="expression" dxfId="24" priority="28">
      <formula>DT9&gt;DU9</formula>
    </cfRule>
  </conditionalFormatting>
  <conditionalFormatting sqref="DV8">
    <cfRule type="expression" dxfId="23" priority="27">
      <formula>DW8&gt;DX8</formula>
    </cfRule>
  </conditionalFormatting>
  <conditionalFormatting sqref="DV9:DV57">
    <cfRule type="expression" dxfId="22" priority="26">
      <formula>DW9&gt;DX9</formula>
    </cfRule>
  </conditionalFormatting>
  <conditionalFormatting sqref="DY8">
    <cfRule type="expression" dxfId="21" priority="25">
      <formula>DZ8&gt;EA8</formula>
    </cfRule>
  </conditionalFormatting>
  <conditionalFormatting sqref="DY9:DY57">
    <cfRule type="expression" dxfId="20" priority="24">
      <formula>DZ9&gt;EA9</formula>
    </cfRule>
  </conditionalFormatting>
  <conditionalFormatting sqref="EB8">
    <cfRule type="expression" dxfId="19" priority="23">
      <formula>EC8&gt;ED8</formula>
    </cfRule>
  </conditionalFormatting>
  <conditionalFormatting sqref="EB9:EB57">
    <cfRule type="expression" dxfId="18" priority="22">
      <formula>EC9&gt;ED9</formula>
    </cfRule>
  </conditionalFormatting>
  <conditionalFormatting sqref="EE8">
    <cfRule type="expression" dxfId="17" priority="21">
      <formula>EF8&gt;EG8</formula>
    </cfRule>
  </conditionalFormatting>
  <conditionalFormatting sqref="EE9:EE57">
    <cfRule type="expression" dxfId="16" priority="20">
      <formula>EF9&gt;EG9</formula>
    </cfRule>
  </conditionalFormatting>
  <conditionalFormatting sqref="EH8">
    <cfRule type="expression" dxfId="15" priority="19">
      <formula>EI8&gt;EJ8</formula>
    </cfRule>
  </conditionalFormatting>
  <conditionalFormatting sqref="EH9:EH57">
    <cfRule type="expression" dxfId="14" priority="18">
      <formula>EI9&gt;EJ9</formula>
    </cfRule>
  </conditionalFormatting>
  <conditionalFormatting sqref="EK8">
    <cfRule type="expression" dxfId="13" priority="17">
      <formula>EL8&gt;EM8</formula>
    </cfRule>
  </conditionalFormatting>
  <conditionalFormatting sqref="EK9:EK57">
    <cfRule type="expression" dxfId="12" priority="16">
      <formula>EL9&gt;EM9</formula>
    </cfRule>
  </conditionalFormatting>
  <conditionalFormatting sqref="C8:D8 C10:D10 C12:D12 C14:D14 C16:D16 C18:D18 C20:D20 C22:D22 C24:D24 C26:D26 C28:D28 C30:D30 C32:D32 C34:D34 C36:D36 C38:D38 C40:D40 C42:D42 C44:D44 C46:D46 C48:D48 C50:D50 C52:D52 C54:D54 C56:D56">
    <cfRule type="containsBlanks" dxfId="11" priority="13">
      <formula>LEN(TRIM(C8))=0</formula>
    </cfRule>
  </conditionalFormatting>
  <conditionalFormatting sqref="H8:AL57">
    <cfRule type="containsBlanks" dxfId="10" priority="12">
      <formula>LEN(TRIM(H8))=0</formula>
    </cfRule>
  </conditionalFormatting>
  <conditionalFormatting sqref="AO8:AO57">
    <cfRule type="containsBlanks" dxfId="9" priority="11">
      <formula>LEN(TRIM(AO8))=0</formula>
    </cfRule>
  </conditionalFormatting>
  <conditionalFormatting sqref="AY8:AY57 BB8:BB57 BE8:BE57 BH8:BH57 BK8:BK57 BN8:BN57 BQ8:BQ57 BT8:BT57 BW8:BW57">
    <cfRule type="containsBlanks" dxfId="8" priority="10">
      <formula>LEN(TRIM(AY8))=0</formula>
    </cfRule>
  </conditionalFormatting>
  <conditionalFormatting sqref="AU8:AU57 AW8:AX57">
    <cfRule type="containsBlanks" dxfId="7" priority="9">
      <formula>LEN(TRIM(AU8))=0</formula>
    </cfRule>
  </conditionalFormatting>
  <conditionalFormatting sqref="ES8:ES57">
    <cfRule type="containsBlanks" dxfId="6" priority="3">
      <formula>LEN(TRIM(ES8))=0</formula>
    </cfRule>
    <cfRule type="cellIs" dxfId="5" priority="75" operator="greaterThanOrEqual">
      <formula>0.5</formula>
    </cfRule>
  </conditionalFormatting>
  <conditionalFormatting sqref="BZ8 CC8 CF8 CI8 CL8 CO8 CR8 CU8 CX8 DA8 DD8 DG8 DJ8 DM8 DP8 DS8 DV8 DY8 EB8 EE8 EH8 EK8">
    <cfRule type="expression" dxfId="4" priority="6">
      <formula>CA8&gt;CB8</formula>
    </cfRule>
  </conditionalFormatting>
  <conditionalFormatting sqref="BZ9:BZ57 CC9:EK57">
    <cfRule type="expression" dxfId="3" priority="5">
      <formula>CA9&gt;CB9</formula>
    </cfRule>
  </conditionalFormatting>
  <conditionalFormatting sqref="BZ8:BZ57 CC9:EK57 CC8 CF8 CI8 CL8 CO8 CR8 CU8 CX8 DA8 DD8 DG8 DJ8 DM8 DP8 DS8 DV8 DY8 EB8 EE8 EH8 EK8">
    <cfRule type="containsBlanks" dxfId="2" priority="4">
      <formula>LEN(TRIM(BZ8))=0</formula>
    </cfRule>
  </conditionalFormatting>
  <conditionalFormatting sqref="D1">
    <cfRule type="containsBlanks" dxfId="1" priority="2">
      <formula>LEN(TRIM(D1))=0</formula>
    </cfRule>
  </conditionalFormatting>
  <conditionalFormatting sqref="AM8:AM57">
    <cfRule type="containsBlanks" dxfId="0" priority="1">
      <formula>LEN(TRIM(AM8))=0</formula>
    </cfRule>
  </conditionalFormatting>
  <dataValidations count="4">
    <dataValidation type="list" allowBlank="1" showInputMessage="1" showErrorMessage="1" sqref="C10:D10 AW8:AW57 C12:D12 C14:D14 C16:D16 C18:D18 C20:D20 C22:D22 C24:D24 C26:D26 C28:D28 C30:D30 C32:D32 C34:D34 C36:D36 C38:D38 C40:D40 C42:D42 C44:D44 C46:D46 C48:D48 C50:D50 C52:D52 C54:D54 C56:D56 C8:D8" xr:uid="{00000000-0002-0000-0300-000000000000}">
      <formula1>EmployeeName</formula1>
    </dataValidation>
    <dataValidation type="list" allowBlank="1" showInputMessage="1" showErrorMessage="1" sqref="AU8:AU57" xr:uid="{00000000-0002-0000-0300-000001000000}">
      <formula1>UniqueID</formula1>
    </dataValidation>
    <dataValidation type="custom" allowBlank="1" showInputMessage="1" showErrorMessage="1" sqref="H23:AD23 H21:AD21 H19:AD19 H17:AD17 H15:AD15 H13:AD13 H11:AD11 H9:AD9 H27:AD27 H57:AL57 H29:AL29 H31:AL31 H33:AL33 H35:AL35 H37:AL37 H39:AL39 H41:AL41 H43:AL43 H45:AL45 H47:AL47 H49:AL49 H51:AL51 H53:AL53 H55:AL55 H25:AD25" xr:uid="{00000000-0002-0000-0300-000002000000}">
      <formula1>SUM(H9:H9)&lt;=24</formula1>
    </dataValidation>
    <dataValidation type="custom" allowBlank="1" showInputMessage="1" showErrorMessage="1" sqref="H56:AL56 H24:AD24 H22:AD22 H20:AD20 H18:AD18 H16:AD16 H14:AD14 H12:AD12 H10:AD10 H8:AD8 H28:AL28 H30:AL30 H32:AL32 H34:AL34 H36:AL36 H38:AL38 H40:AL40 H42:AL42 H44:AL44 H46:AL46 H48:AL48 H50:AL50 H52:AL52 H54:AL54 H26:AD26" xr:uid="{00000000-0002-0000-0300-000003000000}">
      <formula1>SUM(H8:H8)&lt;=24</formula1>
    </dataValidation>
  </dataValidations>
  <pageMargins left="0.25" right="0.25" top="0.75" bottom="0.75" header="0.3" footer="0.3"/>
  <pageSetup paperSize="5" scale="69" fitToHeight="0" orientation="landscape" r:id="rId1"/>
  <ignoredErrors>
    <ignoredError sqref="EN8"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462"/>
  <sheetViews>
    <sheetView topLeftCell="A428" workbookViewId="0">
      <selection activeCell="G34" sqref="G34"/>
    </sheetView>
  </sheetViews>
  <sheetFormatPr defaultRowHeight="14.5" x14ac:dyDescent="0.35"/>
  <cols>
    <col min="2" max="2" width="37.1796875" bestFit="1" customWidth="1"/>
  </cols>
  <sheetData>
    <row r="1" spans="1:9" x14ac:dyDescent="0.35">
      <c r="A1">
        <v>8010</v>
      </c>
      <c r="B1" t="s">
        <v>130</v>
      </c>
      <c r="C1" t="s">
        <v>131</v>
      </c>
      <c r="D1" t="s">
        <v>132</v>
      </c>
      <c r="E1" t="s">
        <v>133</v>
      </c>
      <c r="F1" t="s">
        <v>134</v>
      </c>
      <c r="G1" t="s">
        <v>135</v>
      </c>
      <c r="H1" s="119">
        <v>1.25</v>
      </c>
      <c r="I1" t="str">
        <f>CONCATENATE(B1,", ",C1)</f>
        <v>Air Compressor, Air Delivery</v>
      </c>
    </row>
    <row r="2" spans="1:9" x14ac:dyDescent="0.35">
      <c r="A2">
        <v>8011</v>
      </c>
      <c r="B2" t="s">
        <v>130</v>
      </c>
      <c r="C2" t="s">
        <v>131</v>
      </c>
      <c r="D2" t="s">
        <v>136</v>
      </c>
      <c r="E2" t="s">
        <v>137</v>
      </c>
      <c r="F2" t="s">
        <v>134</v>
      </c>
      <c r="G2" t="s">
        <v>135</v>
      </c>
      <c r="H2" s="119">
        <v>9</v>
      </c>
      <c r="I2" t="str">
        <f t="shared" ref="I2:I65" si="0">CONCATENATE(B2,", ",C2)</f>
        <v>Air Compressor, Air Delivery</v>
      </c>
    </row>
    <row r="3" spans="1:9" x14ac:dyDescent="0.35">
      <c r="A3">
        <v>8012</v>
      </c>
      <c r="B3" t="s">
        <v>130</v>
      </c>
      <c r="C3" t="s">
        <v>131</v>
      </c>
      <c r="D3" t="s">
        <v>138</v>
      </c>
      <c r="E3" t="s">
        <v>139</v>
      </c>
      <c r="F3" t="s">
        <v>134</v>
      </c>
      <c r="G3" t="s">
        <v>135</v>
      </c>
      <c r="H3" s="119">
        <v>11.25</v>
      </c>
      <c r="I3" t="str">
        <f t="shared" si="0"/>
        <v>Air Compressor, Air Delivery</v>
      </c>
    </row>
    <row r="4" spans="1:9" x14ac:dyDescent="0.35">
      <c r="A4">
        <v>8013</v>
      </c>
      <c r="B4" t="s">
        <v>130</v>
      </c>
      <c r="C4" t="s">
        <v>131</v>
      </c>
      <c r="D4" t="s">
        <v>140</v>
      </c>
      <c r="E4" t="s">
        <v>141</v>
      </c>
      <c r="F4" t="s">
        <v>134</v>
      </c>
      <c r="G4" t="s">
        <v>135</v>
      </c>
      <c r="H4" s="119">
        <v>24</v>
      </c>
      <c r="I4" t="str">
        <f t="shared" si="0"/>
        <v>Air Compressor, Air Delivery</v>
      </c>
    </row>
    <row r="5" spans="1:9" x14ac:dyDescent="0.35">
      <c r="A5">
        <v>8014</v>
      </c>
      <c r="B5" t="s">
        <v>130</v>
      </c>
      <c r="C5" t="s">
        <v>131</v>
      </c>
      <c r="D5" t="s">
        <v>142</v>
      </c>
      <c r="E5" t="s">
        <v>143</v>
      </c>
      <c r="F5" t="s">
        <v>134</v>
      </c>
      <c r="G5" t="s">
        <v>135</v>
      </c>
      <c r="H5" s="119">
        <v>34</v>
      </c>
      <c r="I5" t="str">
        <f t="shared" si="0"/>
        <v>Air Compressor, Air Delivery</v>
      </c>
    </row>
    <row r="6" spans="1:9" x14ac:dyDescent="0.35">
      <c r="A6">
        <v>8015</v>
      </c>
      <c r="B6" t="s">
        <v>130</v>
      </c>
      <c r="C6" t="s">
        <v>131</v>
      </c>
      <c r="D6" t="s">
        <v>144</v>
      </c>
      <c r="E6" t="s">
        <v>145</v>
      </c>
      <c r="F6" t="s">
        <v>134</v>
      </c>
      <c r="G6" t="s">
        <v>135</v>
      </c>
      <c r="H6" s="119">
        <v>57</v>
      </c>
      <c r="I6" t="str">
        <f t="shared" si="0"/>
        <v>Air Compressor, Air Delivery</v>
      </c>
    </row>
    <row r="7" spans="1:9" x14ac:dyDescent="0.35">
      <c r="A7">
        <v>8016</v>
      </c>
      <c r="B7" t="s">
        <v>130</v>
      </c>
      <c r="C7" t="s">
        <v>131</v>
      </c>
      <c r="D7" t="s">
        <v>146</v>
      </c>
      <c r="E7" t="s">
        <v>147</v>
      </c>
      <c r="F7" t="s">
        <v>134</v>
      </c>
      <c r="G7" t="s">
        <v>135</v>
      </c>
      <c r="H7" s="119">
        <v>58.5</v>
      </c>
      <c r="I7" t="str">
        <f t="shared" si="0"/>
        <v>Air Compressor, Air Delivery</v>
      </c>
    </row>
    <row r="8" spans="1:9" x14ac:dyDescent="0.35">
      <c r="A8">
        <v>8017</v>
      </c>
      <c r="B8" t="s">
        <v>130</v>
      </c>
      <c r="C8" t="s">
        <v>131</v>
      </c>
      <c r="D8" t="s">
        <v>148</v>
      </c>
      <c r="E8" t="s">
        <v>149</v>
      </c>
      <c r="F8" t="s">
        <v>134</v>
      </c>
      <c r="G8" t="s">
        <v>135</v>
      </c>
      <c r="H8" s="119">
        <v>98</v>
      </c>
      <c r="I8" t="str">
        <f t="shared" si="0"/>
        <v>Air Compressor, Air Delivery</v>
      </c>
    </row>
    <row r="9" spans="1:9" x14ac:dyDescent="0.35">
      <c r="A9">
        <v>8040</v>
      </c>
      <c r="B9" t="s">
        <v>150</v>
      </c>
      <c r="E9" t="s">
        <v>151</v>
      </c>
      <c r="G9" t="s">
        <v>135</v>
      </c>
      <c r="H9" s="119">
        <v>32.75</v>
      </c>
      <c r="I9" t="str">
        <f t="shared" si="0"/>
        <v xml:space="preserve">Ambulance, </v>
      </c>
    </row>
    <row r="10" spans="1:9" x14ac:dyDescent="0.35">
      <c r="A10">
        <v>8041</v>
      </c>
      <c r="B10" t="s">
        <v>150</v>
      </c>
      <c r="E10" t="s">
        <v>152</v>
      </c>
      <c r="G10" t="s">
        <v>135</v>
      </c>
      <c r="H10" s="119">
        <v>41.5</v>
      </c>
      <c r="I10" t="str">
        <f t="shared" si="0"/>
        <v xml:space="preserve">Ambulance, </v>
      </c>
    </row>
    <row r="11" spans="1:9" x14ac:dyDescent="0.35">
      <c r="A11">
        <v>8050</v>
      </c>
      <c r="B11" t="s">
        <v>153</v>
      </c>
      <c r="E11" t="s">
        <v>154</v>
      </c>
      <c r="F11" t="s">
        <v>155</v>
      </c>
      <c r="G11" t="s">
        <v>135</v>
      </c>
      <c r="H11" s="119">
        <v>3.5</v>
      </c>
      <c r="I11" t="str">
        <f t="shared" si="0"/>
        <v xml:space="preserve">Board, Arrow, </v>
      </c>
    </row>
    <row r="12" spans="1:9" x14ac:dyDescent="0.35">
      <c r="A12">
        <v>8051</v>
      </c>
      <c r="B12" t="s">
        <v>156</v>
      </c>
      <c r="E12" t="s">
        <v>157</v>
      </c>
      <c r="F12" t="s">
        <v>155</v>
      </c>
      <c r="G12" t="s">
        <v>135</v>
      </c>
      <c r="H12" s="119">
        <v>8.75</v>
      </c>
      <c r="I12" t="str">
        <f t="shared" si="0"/>
        <v xml:space="preserve">Board, Message, </v>
      </c>
    </row>
    <row r="13" spans="1:9" x14ac:dyDescent="0.35">
      <c r="A13">
        <v>8060</v>
      </c>
      <c r="B13" t="s">
        <v>158</v>
      </c>
      <c r="C13" t="s">
        <v>159</v>
      </c>
      <c r="D13" t="s">
        <v>160</v>
      </c>
      <c r="E13" t="s">
        <v>161</v>
      </c>
      <c r="G13" t="s">
        <v>135</v>
      </c>
      <c r="H13" s="119">
        <v>1.5</v>
      </c>
      <c r="I13" t="str">
        <f t="shared" si="0"/>
        <v>Auger, Portable, Hole Diameter</v>
      </c>
    </row>
    <row r="14" spans="1:9" x14ac:dyDescent="0.35">
      <c r="A14">
        <v>8061</v>
      </c>
      <c r="B14" t="s">
        <v>158</v>
      </c>
      <c r="C14" t="s">
        <v>159</v>
      </c>
      <c r="D14" t="s">
        <v>162</v>
      </c>
      <c r="E14" t="s">
        <v>163</v>
      </c>
      <c r="G14" t="s">
        <v>135</v>
      </c>
      <c r="H14" s="119">
        <v>3.75</v>
      </c>
      <c r="I14" t="str">
        <f t="shared" si="0"/>
        <v>Auger, Portable, Hole Diameter</v>
      </c>
    </row>
    <row r="15" spans="1:9" x14ac:dyDescent="0.35">
      <c r="A15">
        <v>8062</v>
      </c>
      <c r="B15" t="s">
        <v>164</v>
      </c>
      <c r="C15" t="s">
        <v>165</v>
      </c>
      <c r="D15" t="s">
        <v>166</v>
      </c>
      <c r="E15" t="s">
        <v>163</v>
      </c>
      <c r="F15" t="s">
        <v>167</v>
      </c>
      <c r="G15" t="s">
        <v>135</v>
      </c>
      <c r="H15" s="119">
        <v>1.45</v>
      </c>
      <c r="I15" t="str">
        <f t="shared" si="0"/>
        <v>Auger, Tractor Mntd, Max. Auger Diameter</v>
      </c>
    </row>
    <row r="16" spans="1:9" x14ac:dyDescent="0.35">
      <c r="A16">
        <v>8063</v>
      </c>
      <c r="B16" t="s">
        <v>168</v>
      </c>
      <c r="C16" t="s">
        <v>169</v>
      </c>
      <c r="D16" t="s">
        <v>170</v>
      </c>
      <c r="E16" t="s">
        <v>171</v>
      </c>
      <c r="F16" t="s">
        <v>167</v>
      </c>
      <c r="G16" t="s">
        <v>135</v>
      </c>
      <c r="H16" s="119">
        <v>34.25</v>
      </c>
      <c r="I16" t="str">
        <f t="shared" si="0"/>
        <v>Auger, Truck Mntd, Max. Auger Size</v>
      </c>
    </row>
    <row r="17" spans="1:9" x14ac:dyDescent="0.35">
      <c r="A17">
        <v>8064</v>
      </c>
      <c r="B17" t="s">
        <v>172</v>
      </c>
      <c r="G17" t="s">
        <v>135</v>
      </c>
      <c r="H17" s="119">
        <v>29.9</v>
      </c>
      <c r="I17" t="str">
        <f t="shared" si="0"/>
        <v xml:space="preserve">Hydraulic Post Driver, </v>
      </c>
    </row>
    <row r="18" spans="1:9" x14ac:dyDescent="0.35">
      <c r="A18">
        <v>8065</v>
      </c>
      <c r="B18" t="s">
        <v>173</v>
      </c>
      <c r="C18" t="s">
        <v>174</v>
      </c>
      <c r="D18" t="s">
        <v>175</v>
      </c>
      <c r="G18" t="s">
        <v>135</v>
      </c>
      <c r="H18" s="119">
        <v>136.5</v>
      </c>
      <c r="I18" t="str">
        <f t="shared" si="0"/>
        <v>Auger, Horizontal Directional Boring Machine  </v>
      </c>
    </row>
    <row r="19" spans="1:9" x14ac:dyDescent="0.35">
      <c r="A19">
        <v>8066</v>
      </c>
      <c r="B19" t="s">
        <v>173</v>
      </c>
      <c r="C19" t="s">
        <v>176</v>
      </c>
      <c r="D19" t="s">
        <v>177</v>
      </c>
      <c r="G19" t="s">
        <v>135</v>
      </c>
      <c r="H19" s="119">
        <v>108.75</v>
      </c>
      <c r="I19" t="str">
        <f t="shared" si="0"/>
        <v>Auger, Horizontal Directional Boring Machine </v>
      </c>
    </row>
    <row r="20" spans="1:9" x14ac:dyDescent="0.35">
      <c r="A20">
        <v>8067</v>
      </c>
      <c r="B20" t="s">
        <v>178</v>
      </c>
      <c r="G20" t="s">
        <v>135</v>
      </c>
      <c r="H20" s="119">
        <v>31</v>
      </c>
      <c r="I20" t="str">
        <f t="shared" si="0"/>
        <v xml:space="preserve">Auger, Directional Boring Machine, </v>
      </c>
    </row>
    <row r="21" spans="1:9" x14ac:dyDescent="0.35">
      <c r="A21">
        <v>8070</v>
      </c>
      <c r="B21" t="s">
        <v>179</v>
      </c>
      <c r="E21" t="s">
        <v>180</v>
      </c>
      <c r="F21" t="s">
        <v>181</v>
      </c>
      <c r="G21" t="s">
        <v>182</v>
      </c>
      <c r="H21" s="119">
        <v>0.56000000000000005</v>
      </c>
      <c r="I21" t="str">
        <f t="shared" si="0"/>
        <v xml:space="preserve">Automobile, </v>
      </c>
    </row>
    <row r="22" spans="1:9" x14ac:dyDescent="0.35">
      <c r="A22">
        <v>8071</v>
      </c>
      <c r="B22" t="s">
        <v>179</v>
      </c>
      <c r="E22" t="s">
        <v>180</v>
      </c>
      <c r="F22" t="s">
        <v>183</v>
      </c>
      <c r="G22" t="s">
        <v>135</v>
      </c>
      <c r="H22" s="119">
        <v>14</v>
      </c>
      <c r="I22" t="str">
        <f t="shared" si="0"/>
        <v xml:space="preserve">Automobile, </v>
      </c>
    </row>
    <row r="23" spans="1:9" x14ac:dyDescent="0.35">
      <c r="A23">
        <v>8072</v>
      </c>
      <c r="B23" t="s">
        <v>184</v>
      </c>
      <c r="E23" t="s">
        <v>185</v>
      </c>
      <c r="F23" t="s">
        <v>186</v>
      </c>
      <c r="G23" t="s">
        <v>182</v>
      </c>
      <c r="H23" s="119">
        <v>0.65</v>
      </c>
      <c r="I23" t="str">
        <f t="shared" si="0"/>
        <v xml:space="preserve">Automobile, Police, </v>
      </c>
    </row>
    <row r="24" spans="1:9" x14ac:dyDescent="0.35">
      <c r="A24">
        <v>8073</v>
      </c>
      <c r="B24" t="s">
        <v>184</v>
      </c>
      <c r="E24" t="s">
        <v>185</v>
      </c>
      <c r="F24" t="s">
        <v>187</v>
      </c>
      <c r="G24" t="s">
        <v>135</v>
      </c>
      <c r="H24" s="119">
        <v>19.75</v>
      </c>
      <c r="I24" t="str">
        <f t="shared" si="0"/>
        <v xml:space="preserve">Automobile, Police, </v>
      </c>
    </row>
    <row r="25" spans="1:9" x14ac:dyDescent="0.35">
      <c r="A25">
        <v>8075</v>
      </c>
      <c r="B25" t="s">
        <v>188</v>
      </c>
      <c r="G25" t="s">
        <v>182</v>
      </c>
      <c r="H25" s="119">
        <v>0.6</v>
      </c>
      <c r="I25" t="str">
        <f t="shared" si="0"/>
        <v xml:space="preserve">Motorcycle, Police, </v>
      </c>
    </row>
    <row r="26" spans="1:9" x14ac:dyDescent="0.35">
      <c r="A26">
        <v>8077</v>
      </c>
      <c r="B26" t="s">
        <v>189</v>
      </c>
      <c r="C26" t="s">
        <v>190</v>
      </c>
      <c r="G26" t="s">
        <v>135</v>
      </c>
      <c r="H26" s="119">
        <v>25.5</v>
      </c>
      <c r="I26" t="str">
        <f t="shared" si="0"/>
        <v>Automobile - Ford Expedition, Fire Command Center</v>
      </c>
    </row>
    <row r="27" spans="1:9" x14ac:dyDescent="0.35">
      <c r="A27">
        <v>8076</v>
      </c>
      <c r="B27" t="s">
        <v>191</v>
      </c>
      <c r="C27" t="s">
        <v>192</v>
      </c>
      <c r="E27" t="s">
        <v>193</v>
      </c>
      <c r="G27" t="s">
        <v>135</v>
      </c>
      <c r="H27" s="119">
        <v>21.5</v>
      </c>
      <c r="I27" t="str">
        <f t="shared" si="0"/>
        <v>Automibile - Chevy Trailblazer, 6 or 8 cl </v>
      </c>
    </row>
    <row r="28" spans="1:9" x14ac:dyDescent="0.35">
      <c r="A28">
        <v>8080</v>
      </c>
      <c r="B28" t="s">
        <v>194</v>
      </c>
      <c r="C28" t="s">
        <v>195</v>
      </c>
      <c r="E28" t="s">
        <v>196</v>
      </c>
      <c r="G28" t="s">
        <v>135</v>
      </c>
      <c r="H28" s="119">
        <v>8.5</v>
      </c>
      <c r="I28" t="str">
        <f t="shared" si="0"/>
        <v>All Terrain Vehicle (ATV), Engine 110cc, 4-Wheel; 20" tyre</v>
      </c>
    </row>
    <row r="29" spans="1:9" x14ac:dyDescent="0.35">
      <c r="A29">
        <v>8081</v>
      </c>
      <c r="B29" t="s">
        <v>197</v>
      </c>
      <c r="C29" t="s">
        <v>198</v>
      </c>
      <c r="E29" t="s">
        <v>199</v>
      </c>
      <c r="G29" t="s">
        <v>135</v>
      </c>
      <c r="H29" s="119">
        <v>8.8000000000000007</v>
      </c>
      <c r="I29" t="str">
        <f t="shared" si="0"/>
        <v>All Terrain Vehicle (ATV) , Engine 125cc, 4-Wheel; 21" tyre</v>
      </c>
    </row>
    <row r="30" spans="1:9" x14ac:dyDescent="0.35">
      <c r="A30">
        <v>8082</v>
      </c>
      <c r="B30" t="s">
        <v>194</v>
      </c>
      <c r="C30" t="s">
        <v>200</v>
      </c>
      <c r="E30" t="s">
        <v>201</v>
      </c>
      <c r="G30" t="s">
        <v>135</v>
      </c>
      <c r="H30" s="119">
        <v>9.4499999999999993</v>
      </c>
      <c r="I30" t="str">
        <f t="shared" si="0"/>
        <v>All Terrain Vehicle (ATV), Engine 150cc, 4-Wheel; 22" tyre</v>
      </c>
    </row>
    <row r="31" spans="1:9" x14ac:dyDescent="0.35">
      <c r="A31">
        <v>8083</v>
      </c>
      <c r="B31" t="s">
        <v>194</v>
      </c>
      <c r="C31" t="s">
        <v>202</v>
      </c>
      <c r="E31" t="s">
        <v>203</v>
      </c>
      <c r="G31" t="s">
        <v>135</v>
      </c>
      <c r="H31" s="119">
        <v>10.199999999999999</v>
      </c>
      <c r="I31" t="str">
        <f t="shared" si="0"/>
        <v>All Terrain Vehicle (ATV), Engine 200cc, 4-Wheel; 24" tyre</v>
      </c>
    </row>
    <row r="32" spans="1:9" x14ac:dyDescent="0.35">
      <c r="A32">
        <v>8084</v>
      </c>
      <c r="B32" t="s">
        <v>194</v>
      </c>
      <c r="C32" t="s">
        <v>204</v>
      </c>
      <c r="E32" t="s">
        <v>205</v>
      </c>
      <c r="G32" t="s">
        <v>135</v>
      </c>
      <c r="H32" s="119">
        <v>10.75</v>
      </c>
      <c r="I32" t="str">
        <f t="shared" si="0"/>
        <v>All Terrain Vehicle (ATV), Engine 250cc, 4-Wheel; 24" tyre</v>
      </c>
    </row>
    <row r="33" spans="1:9" x14ac:dyDescent="0.35">
      <c r="A33">
        <v>8085</v>
      </c>
      <c r="B33" t="s">
        <v>194</v>
      </c>
      <c r="C33" t="s">
        <v>206</v>
      </c>
      <c r="E33" t="s">
        <v>207</v>
      </c>
      <c r="G33" t="s">
        <v>135</v>
      </c>
      <c r="H33" s="119">
        <v>11.4</v>
      </c>
      <c r="I33" t="str">
        <f t="shared" si="0"/>
        <v>All Terrain Vehicle (ATV), Engine 300cc, 4-Wheel; 24" tyre</v>
      </c>
    </row>
    <row r="34" spans="1:9" x14ac:dyDescent="0.35">
      <c r="A34">
        <v>8086</v>
      </c>
      <c r="B34" t="s">
        <v>194</v>
      </c>
      <c r="C34" t="s">
        <v>208</v>
      </c>
      <c r="E34" t="s">
        <v>209</v>
      </c>
      <c r="G34" t="s">
        <v>135</v>
      </c>
      <c r="H34" s="119">
        <v>12.5</v>
      </c>
      <c r="I34" t="str">
        <f t="shared" si="0"/>
        <v>All Terrain Vehicle (ATV), Engine 400cc. 4-Wheel; 25" tyre</v>
      </c>
    </row>
    <row r="35" spans="1:9" x14ac:dyDescent="0.35">
      <c r="A35">
        <v>8087</v>
      </c>
      <c r="B35" t="s">
        <v>194</v>
      </c>
      <c r="C35" t="s">
        <v>210</v>
      </c>
      <c r="E35" t="s">
        <v>209</v>
      </c>
      <c r="G35" t="s">
        <v>135</v>
      </c>
      <c r="H35" s="119">
        <v>12.75</v>
      </c>
      <c r="I35" t="str">
        <f t="shared" si="0"/>
        <v>All Terrain Vehicle (ATV), Engine 450cc, 4-Wheel; 25" tyre</v>
      </c>
    </row>
    <row r="36" spans="1:9" x14ac:dyDescent="0.35">
      <c r="A36">
        <v>8088</v>
      </c>
      <c r="B36" t="s">
        <v>194</v>
      </c>
      <c r="C36" t="s">
        <v>211</v>
      </c>
      <c r="E36" t="s">
        <v>212</v>
      </c>
      <c r="G36" t="s">
        <v>135</v>
      </c>
      <c r="H36" s="119">
        <v>14.3</v>
      </c>
      <c r="I36" t="str">
        <f t="shared" si="0"/>
        <v>All Terrain Vehicle (ATV), Engine 650cc, 4-Wheel; 25" tyre</v>
      </c>
    </row>
    <row r="37" spans="1:9" x14ac:dyDescent="0.35">
      <c r="A37">
        <v>8089</v>
      </c>
      <c r="B37" t="s">
        <v>194</v>
      </c>
      <c r="C37" t="s">
        <v>213</v>
      </c>
      <c r="E37" t="s">
        <v>214</v>
      </c>
      <c r="G37" t="s">
        <v>135</v>
      </c>
      <c r="H37" s="119">
        <v>14.75</v>
      </c>
      <c r="I37" t="str">
        <f t="shared" si="0"/>
        <v>All Terrain Vehicle (ATV), Engine 750cc, 4-Wheel; 25" tyre</v>
      </c>
    </row>
    <row r="38" spans="1:9" x14ac:dyDescent="0.35">
      <c r="I38" t="str">
        <f t="shared" si="0"/>
        <v xml:space="preserve">, </v>
      </c>
    </row>
    <row r="39" spans="1:9" x14ac:dyDescent="0.35">
      <c r="A39">
        <v>8110</v>
      </c>
      <c r="B39" t="s">
        <v>215</v>
      </c>
      <c r="C39" t="s">
        <v>216</v>
      </c>
      <c r="D39" t="s">
        <v>217</v>
      </c>
      <c r="G39" t="s">
        <v>135</v>
      </c>
      <c r="H39" s="119">
        <v>31</v>
      </c>
      <c r="I39" t="str">
        <f t="shared" si="0"/>
        <v>Barge, Deck, Size</v>
      </c>
    </row>
    <row r="40" spans="1:9" x14ac:dyDescent="0.35">
      <c r="A40">
        <v>8111</v>
      </c>
      <c r="B40" t="s">
        <v>215</v>
      </c>
      <c r="C40" t="s">
        <v>216</v>
      </c>
      <c r="D40" t="s">
        <v>218</v>
      </c>
      <c r="G40" t="s">
        <v>135</v>
      </c>
      <c r="H40" s="119">
        <v>39.5</v>
      </c>
      <c r="I40" t="str">
        <f t="shared" si="0"/>
        <v>Barge, Deck, Size</v>
      </c>
    </row>
    <row r="41" spans="1:9" x14ac:dyDescent="0.35">
      <c r="A41">
        <v>8112</v>
      </c>
      <c r="B41" t="s">
        <v>215</v>
      </c>
      <c r="C41" t="s">
        <v>216</v>
      </c>
      <c r="D41" t="s">
        <v>219</v>
      </c>
      <c r="G41" t="s">
        <v>135</v>
      </c>
      <c r="H41" s="119">
        <v>67</v>
      </c>
      <c r="I41" t="str">
        <f t="shared" si="0"/>
        <v>Barge, Deck, Size</v>
      </c>
    </row>
    <row r="42" spans="1:9" x14ac:dyDescent="0.35">
      <c r="A42">
        <v>8113</v>
      </c>
      <c r="B42" t="s">
        <v>215</v>
      </c>
      <c r="C42" t="s">
        <v>216</v>
      </c>
      <c r="D42" t="s">
        <v>220</v>
      </c>
      <c r="G42" t="s">
        <v>135</v>
      </c>
      <c r="H42" s="119">
        <v>85.75</v>
      </c>
      <c r="I42" t="str">
        <f t="shared" si="0"/>
        <v>Barge, Deck, Size</v>
      </c>
    </row>
    <row r="43" spans="1:9" x14ac:dyDescent="0.35">
      <c r="A43">
        <v>8120</v>
      </c>
      <c r="B43" t="s">
        <v>221</v>
      </c>
      <c r="C43" t="s">
        <v>216</v>
      </c>
      <c r="D43" t="s">
        <v>222</v>
      </c>
      <c r="E43" t="s">
        <v>223</v>
      </c>
      <c r="F43" t="s">
        <v>224</v>
      </c>
      <c r="G43" t="s">
        <v>135</v>
      </c>
      <c r="H43" s="119">
        <v>315</v>
      </c>
      <c r="I43" t="str">
        <f t="shared" si="0"/>
        <v>Boat, Tow, Size</v>
      </c>
    </row>
    <row r="44" spans="1:9" x14ac:dyDescent="0.35">
      <c r="A44">
        <v>8121</v>
      </c>
      <c r="B44" t="s">
        <v>221</v>
      </c>
      <c r="C44" t="s">
        <v>216</v>
      </c>
      <c r="D44" t="s">
        <v>225</v>
      </c>
      <c r="E44" t="s">
        <v>226</v>
      </c>
      <c r="F44" t="s">
        <v>224</v>
      </c>
      <c r="G44" t="s">
        <v>135</v>
      </c>
      <c r="H44" s="119">
        <v>365</v>
      </c>
      <c r="I44" t="str">
        <f t="shared" si="0"/>
        <v>Boat, Tow, Size</v>
      </c>
    </row>
    <row r="45" spans="1:9" x14ac:dyDescent="0.35">
      <c r="A45">
        <v>8122</v>
      </c>
      <c r="B45" t="s">
        <v>221</v>
      </c>
      <c r="C45" t="s">
        <v>216</v>
      </c>
      <c r="D45" t="s">
        <v>227</v>
      </c>
      <c r="E45" t="s">
        <v>228</v>
      </c>
      <c r="F45" t="s">
        <v>224</v>
      </c>
      <c r="G45" t="s">
        <v>135</v>
      </c>
      <c r="H45" s="119">
        <v>543.5</v>
      </c>
      <c r="I45" t="str">
        <f t="shared" si="0"/>
        <v>Boat, Tow, Size</v>
      </c>
    </row>
    <row r="46" spans="1:9" x14ac:dyDescent="0.35">
      <c r="A46">
        <v>8123</v>
      </c>
      <c r="B46" t="s">
        <v>221</v>
      </c>
      <c r="C46" t="s">
        <v>216</v>
      </c>
      <c r="D46" t="s">
        <v>229</v>
      </c>
      <c r="E46" t="s">
        <v>230</v>
      </c>
      <c r="F46" t="s">
        <v>224</v>
      </c>
      <c r="G46" t="s">
        <v>135</v>
      </c>
      <c r="H46" s="119">
        <v>1014</v>
      </c>
      <c r="I46" t="str">
        <f t="shared" si="0"/>
        <v>Boat, Tow, Size</v>
      </c>
    </row>
    <row r="47" spans="1:9" x14ac:dyDescent="0.35">
      <c r="A47">
        <v>8124</v>
      </c>
      <c r="B47" t="s">
        <v>231</v>
      </c>
      <c r="C47" t="s">
        <v>232</v>
      </c>
      <c r="D47" t="s">
        <v>233</v>
      </c>
      <c r="E47">
        <v>400</v>
      </c>
      <c r="G47" t="s">
        <v>135</v>
      </c>
      <c r="H47" s="119">
        <v>65</v>
      </c>
      <c r="I47" t="str">
        <f t="shared" si="0"/>
        <v>Airboat, 815AGIS Airboat w/spray unit</v>
      </c>
    </row>
    <row r="48" spans="1:9" x14ac:dyDescent="0.35">
      <c r="A48">
        <v>8125</v>
      </c>
      <c r="B48" t="s">
        <v>231</v>
      </c>
      <c r="C48" t="s">
        <v>232</v>
      </c>
      <c r="D48" t="s">
        <v>233</v>
      </c>
      <c r="E48">
        <v>425</v>
      </c>
      <c r="G48" t="s">
        <v>135</v>
      </c>
      <c r="H48" s="119">
        <v>70</v>
      </c>
      <c r="I48" t="str">
        <f t="shared" si="0"/>
        <v>Airboat, 815AGIS Airboat w/spray unit</v>
      </c>
    </row>
    <row r="49" spans="1:9" x14ac:dyDescent="0.35">
      <c r="A49">
        <v>8126</v>
      </c>
      <c r="B49" t="s">
        <v>234</v>
      </c>
      <c r="C49" t="s">
        <v>235</v>
      </c>
      <c r="E49">
        <v>360</v>
      </c>
      <c r="G49" t="s">
        <v>135</v>
      </c>
      <c r="H49" s="119">
        <v>95</v>
      </c>
      <c r="I49" t="str">
        <f t="shared" si="0"/>
        <v>Swamp Buggy, 2007 FASTENAL Swamp Buggy</v>
      </c>
    </row>
    <row r="50" spans="1:9" x14ac:dyDescent="0.35">
      <c r="A50">
        <v>8129</v>
      </c>
      <c r="B50" t="s">
        <v>236</v>
      </c>
      <c r="C50" t="s">
        <v>237</v>
      </c>
      <c r="G50" t="s">
        <v>135</v>
      </c>
      <c r="H50" s="119">
        <v>17.5</v>
      </c>
      <c r="I50" t="str">
        <f t="shared" si="0"/>
        <v>Compactor -2-Ton Pavement Roller , 2 ton</v>
      </c>
    </row>
    <row r="51" spans="1:9" x14ac:dyDescent="0.35">
      <c r="A51">
        <v>8130</v>
      </c>
      <c r="B51" t="s">
        <v>238</v>
      </c>
      <c r="F51" t="s">
        <v>239</v>
      </c>
      <c r="G51" t="s">
        <v>135</v>
      </c>
      <c r="H51" s="119">
        <v>1</v>
      </c>
      <c r="I51" t="str">
        <f t="shared" si="0"/>
        <v xml:space="preserve">Boat, Row, </v>
      </c>
    </row>
    <row r="52" spans="1:9" x14ac:dyDescent="0.35">
      <c r="A52">
        <v>8131</v>
      </c>
      <c r="B52" t="s">
        <v>240</v>
      </c>
      <c r="C52" t="s">
        <v>216</v>
      </c>
      <c r="D52" t="s">
        <v>241</v>
      </c>
      <c r="E52" t="s">
        <v>139</v>
      </c>
      <c r="F52" t="s">
        <v>242</v>
      </c>
      <c r="G52" t="s">
        <v>135</v>
      </c>
      <c r="H52" s="119">
        <v>16</v>
      </c>
      <c r="I52" t="str">
        <f t="shared" si="0"/>
        <v>Boat, Runabout, Size</v>
      </c>
    </row>
    <row r="53" spans="1:9" x14ac:dyDescent="0.35">
      <c r="A53">
        <v>8132</v>
      </c>
      <c r="B53" t="s">
        <v>243</v>
      </c>
      <c r="C53" t="s">
        <v>216</v>
      </c>
      <c r="D53" t="s">
        <v>244</v>
      </c>
      <c r="E53" t="s">
        <v>171</v>
      </c>
      <c r="F53" t="s">
        <v>245</v>
      </c>
      <c r="G53" t="s">
        <v>135</v>
      </c>
      <c r="H53" s="119">
        <v>26.5</v>
      </c>
      <c r="I53" t="str">
        <f t="shared" si="0"/>
        <v>Boat, Tender, Size</v>
      </c>
    </row>
    <row r="54" spans="1:9" x14ac:dyDescent="0.35">
      <c r="A54">
        <v>8133</v>
      </c>
      <c r="B54" t="s">
        <v>246</v>
      </c>
      <c r="C54" t="s">
        <v>216</v>
      </c>
      <c r="D54" t="s">
        <v>247</v>
      </c>
      <c r="E54" t="s">
        <v>248</v>
      </c>
      <c r="F54" t="s">
        <v>249</v>
      </c>
      <c r="G54" t="s">
        <v>135</v>
      </c>
      <c r="H54" s="119">
        <v>134.25</v>
      </c>
      <c r="I54" t="str">
        <f t="shared" si="0"/>
        <v>Boat, Push, Size</v>
      </c>
    </row>
    <row r="55" spans="1:9" x14ac:dyDescent="0.35">
      <c r="A55">
        <v>8134</v>
      </c>
      <c r="B55" t="s">
        <v>246</v>
      </c>
      <c r="C55" t="s">
        <v>216</v>
      </c>
      <c r="D55" t="s">
        <v>250</v>
      </c>
      <c r="E55" t="s">
        <v>251</v>
      </c>
      <c r="F55" t="s">
        <v>249</v>
      </c>
      <c r="G55" t="s">
        <v>135</v>
      </c>
      <c r="H55" s="119">
        <v>202</v>
      </c>
      <c r="I55" t="str">
        <f t="shared" si="0"/>
        <v>Boat, Push, Size</v>
      </c>
    </row>
    <row r="56" spans="1:9" x14ac:dyDescent="0.35">
      <c r="A56">
        <v>8135</v>
      </c>
      <c r="B56" t="s">
        <v>246</v>
      </c>
      <c r="C56" t="s">
        <v>216</v>
      </c>
      <c r="D56" t="s">
        <v>252</v>
      </c>
      <c r="E56" t="s">
        <v>253</v>
      </c>
      <c r="F56" t="s">
        <v>249</v>
      </c>
      <c r="G56" t="s">
        <v>135</v>
      </c>
      <c r="H56" s="119">
        <v>305</v>
      </c>
      <c r="I56" t="str">
        <f t="shared" si="0"/>
        <v>Boat, Push, Size</v>
      </c>
    </row>
    <row r="57" spans="1:9" x14ac:dyDescent="0.35">
      <c r="A57">
        <v>8136</v>
      </c>
      <c r="B57" t="s">
        <v>246</v>
      </c>
      <c r="C57" t="s">
        <v>216</v>
      </c>
      <c r="D57" t="s">
        <v>254</v>
      </c>
      <c r="E57" t="s">
        <v>223</v>
      </c>
      <c r="F57" t="s">
        <v>249</v>
      </c>
      <c r="G57" t="s">
        <v>135</v>
      </c>
      <c r="H57" s="119">
        <v>348.75</v>
      </c>
      <c r="I57" t="str">
        <f t="shared" si="0"/>
        <v>Boat, Push, Size</v>
      </c>
    </row>
    <row r="58" spans="1:9" x14ac:dyDescent="0.35">
      <c r="A58">
        <v>8140</v>
      </c>
      <c r="B58" t="s">
        <v>255</v>
      </c>
      <c r="C58" t="s">
        <v>256</v>
      </c>
      <c r="D58" t="s">
        <v>257</v>
      </c>
      <c r="E58" t="s">
        <v>171</v>
      </c>
      <c r="G58" t="s">
        <v>135</v>
      </c>
      <c r="H58" s="119">
        <v>33.25</v>
      </c>
      <c r="I58" t="str">
        <f t="shared" si="0"/>
        <v>Boat, Tug, Length</v>
      </c>
    </row>
    <row r="59" spans="1:9" x14ac:dyDescent="0.35">
      <c r="A59">
        <v>8141</v>
      </c>
      <c r="B59" t="s">
        <v>255</v>
      </c>
      <c r="C59" t="s">
        <v>256</v>
      </c>
      <c r="D59" t="s">
        <v>258</v>
      </c>
      <c r="E59" t="s">
        <v>259</v>
      </c>
      <c r="G59" t="s">
        <v>135</v>
      </c>
      <c r="H59" s="119">
        <v>56.5</v>
      </c>
      <c r="I59" t="str">
        <f t="shared" si="0"/>
        <v>Boat, Tug, Length</v>
      </c>
    </row>
    <row r="60" spans="1:9" x14ac:dyDescent="0.35">
      <c r="A60">
        <v>8142</v>
      </c>
      <c r="B60" t="s">
        <v>255</v>
      </c>
      <c r="C60" t="s">
        <v>256</v>
      </c>
      <c r="D60" t="s">
        <v>260</v>
      </c>
      <c r="E60" t="s">
        <v>185</v>
      </c>
      <c r="G60" t="s">
        <v>135</v>
      </c>
      <c r="H60" s="119">
        <v>77.5</v>
      </c>
      <c r="I60" t="str">
        <f t="shared" si="0"/>
        <v>Boat, Tug, Length</v>
      </c>
    </row>
    <row r="61" spans="1:9" x14ac:dyDescent="0.35">
      <c r="A61">
        <v>8143</v>
      </c>
      <c r="B61" t="s">
        <v>255</v>
      </c>
      <c r="C61" t="s">
        <v>256</v>
      </c>
      <c r="D61" t="s">
        <v>261</v>
      </c>
      <c r="E61" t="s">
        <v>262</v>
      </c>
      <c r="G61" t="s">
        <v>135</v>
      </c>
      <c r="H61" s="119">
        <v>187.35</v>
      </c>
      <c r="I61" t="str">
        <f t="shared" si="0"/>
        <v>Boat, Tug, Length</v>
      </c>
    </row>
    <row r="62" spans="1:9" x14ac:dyDescent="0.35">
      <c r="A62">
        <v>8144</v>
      </c>
      <c r="B62" t="s">
        <v>255</v>
      </c>
      <c r="C62" t="s">
        <v>256</v>
      </c>
      <c r="D62" t="s">
        <v>263</v>
      </c>
      <c r="E62" t="s">
        <v>264</v>
      </c>
      <c r="G62" t="s">
        <v>135</v>
      </c>
      <c r="H62" s="119">
        <v>237.25</v>
      </c>
      <c r="I62" t="str">
        <f t="shared" si="0"/>
        <v>Boat, Tug, Length</v>
      </c>
    </row>
    <row r="63" spans="1:9" x14ac:dyDescent="0.35">
      <c r="A63">
        <v>8147</v>
      </c>
      <c r="B63" t="s">
        <v>265</v>
      </c>
      <c r="C63" t="s">
        <v>266</v>
      </c>
      <c r="G63" t="s">
        <v>135</v>
      </c>
      <c r="H63" s="119">
        <v>1.75</v>
      </c>
      <c r="I63" t="str">
        <f t="shared" si="0"/>
        <v>Boat, Inflatable Rescue Raft , Zodiac</v>
      </c>
    </row>
    <row r="64" spans="1:9" x14ac:dyDescent="0.35">
      <c r="A64">
        <v>8148</v>
      </c>
      <c r="B64" t="s">
        <v>267</v>
      </c>
      <c r="C64" t="s">
        <v>268</v>
      </c>
      <c r="D64" t="s">
        <v>269</v>
      </c>
      <c r="E64" t="s">
        <v>270</v>
      </c>
      <c r="G64" t="s">
        <v>135</v>
      </c>
      <c r="H64" s="119">
        <v>68.45</v>
      </c>
      <c r="I64" t="str">
        <f t="shared" si="0"/>
        <v>Boat, Runabout  , 1544 lbs</v>
      </c>
    </row>
    <row r="65" spans="1:9" x14ac:dyDescent="0.35">
      <c r="A65">
        <v>8149</v>
      </c>
      <c r="B65" t="s">
        <v>271</v>
      </c>
      <c r="C65" t="s">
        <v>272</v>
      </c>
      <c r="E65">
        <v>15</v>
      </c>
      <c r="G65" t="s">
        <v>135</v>
      </c>
      <c r="H65" s="119">
        <v>3.17</v>
      </c>
      <c r="I65" t="str">
        <f t="shared" si="0"/>
        <v>Boat, removable engine , 2000 Johnson Outboard Motor w 15" shaft</v>
      </c>
    </row>
    <row r="66" spans="1:9" x14ac:dyDescent="0.35">
      <c r="A66">
        <v>8150</v>
      </c>
      <c r="B66" t="s">
        <v>273</v>
      </c>
      <c r="C66" t="s">
        <v>274</v>
      </c>
      <c r="D66" t="s">
        <v>275</v>
      </c>
      <c r="E66" t="s">
        <v>276</v>
      </c>
      <c r="G66" t="s">
        <v>135</v>
      </c>
      <c r="H66" s="119">
        <v>14.5</v>
      </c>
      <c r="I66" t="str">
        <f t="shared" ref="I66:I129" si="1">CONCATENATE(B66,", ",C66)</f>
        <v>Broom, Pavement, Broom Length</v>
      </c>
    </row>
    <row r="67" spans="1:9" x14ac:dyDescent="0.35">
      <c r="A67">
        <v>8151</v>
      </c>
      <c r="B67" t="s">
        <v>273</v>
      </c>
      <c r="C67" t="s">
        <v>274</v>
      </c>
      <c r="D67" t="s">
        <v>277</v>
      </c>
      <c r="E67" t="s">
        <v>171</v>
      </c>
      <c r="G67" t="s">
        <v>135</v>
      </c>
      <c r="H67" s="119">
        <v>22</v>
      </c>
      <c r="I67" t="str">
        <f t="shared" si="1"/>
        <v>Broom, Pavement, Broom Length</v>
      </c>
    </row>
    <row r="68" spans="1:9" x14ac:dyDescent="0.35">
      <c r="A68">
        <v>8153</v>
      </c>
      <c r="B68" t="s">
        <v>278</v>
      </c>
      <c r="C68" t="s">
        <v>274</v>
      </c>
      <c r="D68" t="s">
        <v>275</v>
      </c>
      <c r="E68" t="s">
        <v>279</v>
      </c>
      <c r="F68" t="s">
        <v>280</v>
      </c>
      <c r="G68" t="s">
        <v>135</v>
      </c>
      <c r="H68" s="119">
        <v>6.5</v>
      </c>
      <c r="I68" t="str">
        <f t="shared" si="1"/>
        <v>Broom, Pavement, Mntd, Broom Length</v>
      </c>
    </row>
    <row r="69" spans="1:9" x14ac:dyDescent="0.35">
      <c r="A69">
        <v>8154</v>
      </c>
      <c r="B69" t="s">
        <v>281</v>
      </c>
      <c r="C69" t="s">
        <v>274</v>
      </c>
      <c r="D69" t="s">
        <v>282</v>
      </c>
      <c r="E69" t="s">
        <v>283</v>
      </c>
      <c r="F69" t="s">
        <v>280</v>
      </c>
      <c r="G69" t="s">
        <v>135</v>
      </c>
      <c r="H69" s="119">
        <v>11</v>
      </c>
      <c r="I69" t="str">
        <f t="shared" si="1"/>
        <v>Broom, Pavement, Pull, Broom Length</v>
      </c>
    </row>
    <row r="70" spans="1:9" x14ac:dyDescent="0.35">
      <c r="A70">
        <v>8157</v>
      </c>
      <c r="B70" t="s">
        <v>284</v>
      </c>
      <c r="E70" t="s">
        <v>285</v>
      </c>
      <c r="G70" t="s">
        <v>135</v>
      </c>
      <c r="H70" s="119">
        <v>54</v>
      </c>
      <c r="I70" t="str">
        <f t="shared" si="1"/>
        <v xml:space="preserve">Sweeper, Pavement, </v>
      </c>
    </row>
    <row r="71" spans="1:9" x14ac:dyDescent="0.35">
      <c r="A71">
        <v>8158</v>
      </c>
      <c r="B71" t="s">
        <v>284</v>
      </c>
      <c r="E71" t="s">
        <v>145</v>
      </c>
      <c r="G71" t="s">
        <v>135</v>
      </c>
      <c r="H71" s="119">
        <v>83</v>
      </c>
      <c r="I71" t="str">
        <f t="shared" si="1"/>
        <v xml:space="preserve">Sweeper, Pavement, </v>
      </c>
    </row>
    <row r="72" spans="1:9" x14ac:dyDescent="0.35">
      <c r="A72">
        <v>8180</v>
      </c>
      <c r="B72" t="s">
        <v>286</v>
      </c>
      <c r="E72" t="s">
        <v>151</v>
      </c>
      <c r="G72" t="s">
        <v>135</v>
      </c>
      <c r="H72" s="119">
        <v>21.75</v>
      </c>
      <c r="I72" t="str">
        <f t="shared" si="1"/>
        <v xml:space="preserve">Bus, </v>
      </c>
    </row>
    <row r="73" spans="1:9" x14ac:dyDescent="0.35">
      <c r="A73">
        <v>8181</v>
      </c>
      <c r="B73" t="s">
        <v>286</v>
      </c>
      <c r="E73" t="s">
        <v>152</v>
      </c>
      <c r="G73" t="s">
        <v>135</v>
      </c>
      <c r="H73" s="119">
        <v>27.5</v>
      </c>
      <c r="I73" t="str">
        <f t="shared" si="1"/>
        <v xml:space="preserve">Bus, </v>
      </c>
    </row>
    <row r="74" spans="1:9" x14ac:dyDescent="0.35">
      <c r="A74">
        <v>8182</v>
      </c>
      <c r="B74" t="s">
        <v>286</v>
      </c>
      <c r="E74" t="s">
        <v>287</v>
      </c>
      <c r="G74" t="s">
        <v>135</v>
      </c>
      <c r="H74" s="119">
        <v>32.25</v>
      </c>
      <c r="I74" t="str">
        <f t="shared" si="1"/>
        <v xml:space="preserve">Bus, </v>
      </c>
    </row>
    <row r="75" spans="1:9" x14ac:dyDescent="0.35">
      <c r="A75">
        <v>8183</v>
      </c>
      <c r="B75" t="s">
        <v>288</v>
      </c>
      <c r="C75" t="s">
        <v>289</v>
      </c>
      <c r="E75">
        <v>27</v>
      </c>
      <c r="G75" t="s">
        <v>135</v>
      </c>
      <c r="H75" s="119">
        <v>12.15</v>
      </c>
      <c r="I75" t="str">
        <f t="shared" si="1"/>
        <v>Blower, gasoline powered Toro Pro Force</v>
      </c>
    </row>
    <row r="76" spans="1:9" x14ac:dyDescent="0.35">
      <c r="A76">
        <v>8184</v>
      </c>
      <c r="B76" t="s">
        <v>290</v>
      </c>
      <c r="E76" t="s">
        <v>291</v>
      </c>
      <c r="G76" t="s">
        <v>135</v>
      </c>
      <c r="H76" s="119">
        <v>1.75</v>
      </c>
      <c r="I76" t="str">
        <f t="shared" si="1"/>
        <v xml:space="preserve">Back-Pack Blower, </v>
      </c>
    </row>
    <row r="77" spans="1:9" x14ac:dyDescent="0.35">
      <c r="A77">
        <v>8185</v>
      </c>
      <c r="B77" t="s">
        <v>292</v>
      </c>
      <c r="E77">
        <v>13</v>
      </c>
      <c r="G77" t="s">
        <v>135</v>
      </c>
      <c r="H77" s="119">
        <v>9.5</v>
      </c>
      <c r="I77" t="str">
        <f t="shared" si="1"/>
        <v xml:space="preserve">Walk-Behind Blower, </v>
      </c>
    </row>
    <row r="78" spans="1:9" x14ac:dyDescent="0.35">
      <c r="A78">
        <v>8187</v>
      </c>
      <c r="B78" t="s">
        <v>293</v>
      </c>
      <c r="C78" t="s">
        <v>294</v>
      </c>
      <c r="D78" t="s">
        <v>295</v>
      </c>
      <c r="E78" t="s">
        <v>296</v>
      </c>
      <c r="G78" t="s">
        <v>135</v>
      </c>
      <c r="H78" s="119">
        <v>1.65</v>
      </c>
      <c r="I78" t="str">
        <f t="shared" si="1"/>
        <v>Chainsaw , Bar Length 20" </v>
      </c>
    </row>
    <row r="79" spans="1:9" x14ac:dyDescent="0.35">
      <c r="A79">
        <v>8188</v>
      </c>
      <c r="B79" t="s">
        <v>297</v>
      </c>
      <c r="C79" t="s">
        <v>294</v>
      </c>
      <c r="D79" t="s">
        <v>295</v>
      </c>
      <c r="E79" t="s">
        <v>298</v>
      </c>
      <c r="G79" t="s">
        <v>135</v>
      </c>
      <c r="H79" s="119">
        <v>2.65</v>
      </c>
      <c r="I79" t="str">
        <f t="shared" si="1"/>
        <v>Chainsaw, Bar Length 20" </v>
      </c>
    </row>
    <row r="80" spans="1:9" x14ac:dyDescent="0.35">
      <c r="A80">
        <v>8189</v>
      </c>
      <c r="B80" t="s">
        <v>297</v>
      </c>
      <c r="C80" t="s">
        <v>294</v>
      </c>
      <c r="D80" t="s">
        <v>295</v>
      </c>
      <c r="E80" t="s">
        <v>299</v>
      </c>
      <c r="G80" t="s">
        <v>135</v>
      </c>
      <c r="H80" s="119">
        <v>3</v>
      </c>
      <c r="I80" t="str">
        <f t="shared" si="1"/>
        <v>Chainsaw, Bar Length 20" </v>
      </c>
    </row>
    <row r="81" spans="1:9" x14ac:dyDescent="0.35">
      <c r="A81">
        <v>8190</v>
      </c>
      <c r="B81" t="s">
        <v>300</v>
      </c>
      <c r="C81" t="s">
        <v>301</v>
      </c>
      <c r="D81" t="s">
        <v>160</v>
      </c>
      <c r="G81" t="s">
        <v>135</v>
      </c>
      <c r="H81" s="119">
        <v>2</v>
      </c>
      <c r="I81" t="str">
        <f t="shared" si="1"/>
        <v>Chain Saw, Bar Length</v>
      </c>
    </row>
    <row r="82" spans="1:9" x14ac:dyDescent="0.35">
      <c r="A82">
        <v>8191</v>
      </c>
      <c r="B82" t="s">
        <v>300</v>
      </c>
      <c r="C82" t="s">
        <v>301</v>
      </c>
      <c r="D82" t="s">
        <v>302</v>
      </c>
      <c r="G82" t="s">
        <v>135</v>
      </c>
      <c r="H82" s="119">
        <v>3.25</v>
      </c>
      <c r="I82" t="str">
        <f t="shared" si="1"/>
        <v>Chain Saw, Bar Length</v>
      </c>
    </row>
    <row r="83" spans="1:9" x14ac:dyDescent="0.35">
      <c r="A83">
        <v>8192</v>
      </c>
      <c r="B83" t="s">
        <v>303</v>
      </c>
      <c r="C83" t="s">
        <v>304</v>
      </c>
      <c r="D83" t="s">
        <v>162</v>
      </c>
      <c r="G83" t="s">
        <v>135</v>
      </c>
      <c r="H83" s="119">
        <v>1.75</v>
      </c>
      <c r="I83" t="str">
        <f t="shared" si="1"/>
        <v>Chain Saw, Pole, Bar Size</v>
      </c>
    </row>
    <row r="84" spans="1:9" x14ac:dyDescent="0.35">
      <c r="A84">
        <v>8193</v>
      </c>
      <c r="B84" t="s">
        <v>305</v>
      </c>
      <c r="C84" t="s">
        <v>306</v>
      </c>
      <c r="E84" t="s">
        <v>307</v>
      </c>
      <c r="G84" t="s">
        <v>135</v>
      </c>
      <c r="H84" s="119">
        <v>58.5</v>
      </c>
      <c r="I84" t="str">
        <f t="shared" si="1"/>
        <v>Skidder, model 748 E</v>
      </c>
    </row>
    <row r="85" spans="1:9" x14ac:dyDescent="0.35">
      <c r="A85">
        <v>8194</v>
      </c>
      <c r="B85" t="s">
        <v>305</v>
      </c>
      <c r="C85" t="s">
        <v>308</v>
      </c>
      <c r="E85" t="s">
        <v>309</v>
      </c>
      <c r="G85" t="s">
        <v>135</v>
      </c>
      <c r="H85" s="119">
        <v>63</v>
      </c>
      <c r="I85" t="str">
        <f t="shared" si="1"/>
        <v>Skidder, model 648 G11</v>
      </c>
    </row>
    <row r="86" spans="1:9" x14ac:dyDescent="0.35">
      <c r="A86">
        <v>8195</v>
      </c>
      <c r="B86" t="s">
        <v>310</v>
      </c>
      <c r="C86" t="s">
        <v>311</v>
      </c>
      <c r="D86" t="s">
        <v>312</v>
      </c>
      <c r="E86" t="s">
        <v>151</v>
      </c>
      <c r="G86" t="s">
        <v>135</v>
      </c>
      <c r="H86" s="119">
        <v>106</v>
      </c>
      <c r="I86" t="str">
        <f t="shared" si="1"/>
        <v>Cutter, Brush, Cutter Size</v>
      </c>
    </row>
    <row r="87" spans="1:9" x14ac:dyDescent="0.35">
      <c r="A87">
        <v>8196</v>
      </c>
      <c r="B87" t="s">
        <v>310</v>
      </c>
      <c r="C87" t="s">
        <v>311</v>
      </c>
      <c r="D87" t="s">
        <v>312</v>
      </c>
      <c r="E87" t="s">
        <v>313</v>
      </c>
      <c r="G87" t="s">
        <v>135</v>
      </c>
      <c r="H87" s="119">
        <v>117</v>
      </c>
      <c r="I87" t="str">
        <f t="shared" si="1"/>
        <v>Cutter, Brush, Cutter Size</v>
      </c>
    </row>
    <row r="88" spans="1:9" x14ac:dyDescent="0.35">
      <c r="A88">
        <v>8197</v>
      </c>
      <c r="B88" t="s">
        <v>310</v>
      </c>
      <c r="C88" t="s">
        <v>311</v>
      </c>
      <c r="D88" t="s">
        <v>314</v>
      </c>
      <c r="E88" t="s">
        <v>315</v>
      </c>
      <c r="G88" t="s">
        <v>135</v>
      </c>
      <c r="H88" s="119">
        <v>126.5</v>
      </c>
      <c r="I88" t="str">
        <f t="shared" si="1"/>
        <v>Cutter, Brush, Cutter Size</v>
      </c>
    </row>
    <row r="89" spans="1:9" x14ac:dyDescent="0.35">
      <c r="A89">
        <v>8198</v>
      </c>
      <c r="B89" t="s">
        <v>316</v>
      </c>
      <c r="C89" t="s">
        <v>317</v>
      </c>
      <c r="E89" t="s">
        <v>318</v>
      </c>
      <c r="G89" t="s">
        <v>135</v>
      </c>
      <c r="H89" s="119">
        <v>154.65</v>
      </c>
      <c r="I89" t="str">
        <f t="shared" si="1"/>
        <v>Bruncher Cutter, Cutter, Brush - 247 hp, 1997 Model 511 Feller</v>
      </c>
    </row>
    <row r="90" spans="1:9" x14ac:dyDescent="0.35">
      <c r="A90">
        <v>8199</v>
      </c>
      <c r="B90" t="s">
        <v>319</v>
      </c>
      <c r="C90" t="s">
        <v>320</v>
      </c>
      <c r="H90" s="119">
        <v>12.5</v>
      </c>
      <c r="I90" t="str">
        <f t="shared" si="1"/>
        <v>Log Trailer, 40 ft</v>
      </c>
    </row>
    <row r="91" spans="1:9" x14ac:dyDescent="0.35">
      <c r="I91" t="str">
        <f t="shared" si="1"/>
        <v xml:space="preserve">, </v>
      </c>
    </row>
    <row r="92" spans="1:9" x14ac:dyDescent="0.35">
      <c r="A92">
        <v>8200</v>
      </c>
      <c r="B92" t="s">
        <v>321</v>
      </c>
      <c r="C92" t="s">
        <v>322</v>
      </c>
      <c r="D92" t="s">
        <v>323</v>
      </c>
      <c r="E92" t="s">
        <v>276</v>
      </c>
      <c r="F92" t="s">
        <v>155</v>
      </c>
      <c r="G92" t="s">
        <v>135</v>
      </c>
      <c r="H92" s="119">
        <v>8.5</v>
      </c>
      <c r="I92" t="str">
        <f t="shared" si="1"/>
        <v>Chipper, Brush, Chipping Capacity</v>
      </c>
    </row>
    <row r="93" spans="1:9" x14ac:dyDescent="0.35">
      <c r="A93">
        <v>8201</v>
      </c>
      <c r="B93" t="s">
        <v>321</v>
      </c>
      <c r="C93" t="s">
        <v>322</v>
      </c>
      <c r="D93" t="s">
        <v>324</v>
      </c>
      <c r="E93" t="s">
        <v>325</v>
      </c>
      <c r="F93" t="s">
        <v>155</v>
      </c>
      <c r="G93" t="s">
        <v>135</v>
      </c>
      <c r="H93" s="119">
        <v>18.25</v>
      </c>
      <c r="I93" t="str">
        <f t="shared" si="1"/>
        <v>Chipper, Brush, Chipping Capacity</v>
      </c>
    </row>
    <row r="94" spans="1:9" x14ac:dyDescent="0.35">
      <c r="A94">
        <v>8202</v>
      </c>
      <c r="B94" t="s">
        <v>321</v>
      </c>
      <c r="C94" t="s">
        <v>322</v>
      </c>
      <c r="D94" t="s">
        <v>326</v>
      </c>
      <c r="E94" t="s">
        <v>171</v>
      </c>
      <c r="F94" t="s">
        <v>155</v>
      </c>
      <c r="G94" t="s">
        <v>135</v>
      </c>
      <c r="H94" s="119">
        <v>25</v>
      </c>
      <c r="I94" t="str">
        <f t="shared" si="1"/>
        <v>Chipper, Brush, Chipping Capacity</v>
      </c>
    </row>
    <row r="95" spans="1:9" x14ac:dyDescent="0.35">
      <c r="A95">
        <v>8203</v>
      </c>
      <c r="B95" t="s">
        <v>321</v>
      </c>
      <c r="C95" t="s">
        <v>322</v>
      </c>
      <c r="D95" t="s">
        <v>327</v>
      </c>
      <c r="E95" t="s">
        <v>328</v>
      </c>
      <c r="F95" t="s">
        <v>155</v>
      </c>
      <c r="G95" t="s">
        <v>135</v>
      </c>
      <c r="H95" s="119">
        <v>35</v>
      </c>
      <c r="I95" t="str">
        <f t="shared" si="1"/>
        <v>Chipper, Brush, Chipping Capacity</v>
      </c>
    </row>
    <row r="96" spans="1:9" x14ac:dyDescent="0.35">
      <c r="A96">
        <v>8204</v>
      </c>
      <c r="B96" t="s">
        <v>321</v>
      </c>
      <c r="C96" t="s">
        <v>322</v>
      </c>
      <c r="D96" t="s">
        <v>162</v>
      </c>
      <c r="E96" t="s">
        <v>329</v>
      </c>
      <c r="F96" t="s">
        <v>155</v>
      </c>
      <c r="G96" t="s">
        <v>135</v>
      </c>
      <c r="H96" s="119">
        <v>52.75</v>
      </c>
      <c r="I96" t="str">
        <f t="shared" si="1"/>
        <v>Chipper, Brush, Chipping Capacity</v>
      </c>
    </row>
    <row r="97" spans="1:9" x14ac:dyDescent="0.35">
      <c r="A97">
        <v>8208</v>
      </c>
      <c r="B97" t="s">
        <v>330</v>
      </c>
      <c r="C97" t="s">
        <v>331</v>
      </c>
      <c r="E97" t="s">
        <v>307</v>
      </c>
      <c r="G97" t="s">
        <v>135</v>
      </c>
      <c r="H97" s="119">
        <v>53</v>
      </c>
      <c r="I97" t="str">
        <f t="shared" si="1"/>
        <v>Loader - Tractor -  Knuckleboom, model Barko 595 ML </v>
      </c>
    </row>
    <row r="98" spans="1:9" x14ac:dyDescent="0.35">
      <c r="A98">
        <v>8209</v>
      </c>
      <c r="B98" t="s">
        <v>332</v>
      </c>
      <c r="C98" t="s">
        <v>333</v>
      </c>
      <c r="E98" t="s">
        <v>334</v>
      </c>
      <c r="G98" t="s">
        <v>135</v>
      </c>
      <c r="H98" s="119">
        <v>97</v>
      </c>
      <c r="I98" t="str">
        <f t="shared" si="1"/>
        <v>Loader - Wheel, model 210 w/ Buck Saw 50 inch Bar</v>
      </c>
    </row>
    <row r="99" spans="1:9" x14ac:dyDescent="0.35">
      <c r="A99">
        <v>8210</v>
      </c>
      <c r="B99" t="s">
        <v>335</v>
      </c>
      <c r="D99" t="s">
        <v>336</v>
      </c>
      <c r="E99" t="s">
        <v>337</v>
      </c>
      <c r="F99" t="s">
        <v>338</v>
      </c>
      <c r="G99" t="s">
        <v>135</v>
      </c>
      <c r="H99" s="119">
        <v>97</v>
      </c>
      <c r="I99" t="str">
        <f t="shared" si="1"/>
        <v xml:space="preserve">Clamshell &amp; Dragline, Crawler, </v>
      </c>
    </row>
    <row r="100" spans="1:9" x14ac:dyDescent="0.35">
      <c r="A100">
        <v>8211</v>
      </c>
      <c r="B100" t="s">
        <v>335</v>
      </c>
      <c r="D100" t="s">
        <v>339</v>
      </c>
      <c r="E100" t="s">
        <v>340</v>
      </c>
      <c r="F100" t="s">
        <v>338</v>
      </c>
      <c r="G100" t="s">
        <v>135</v>
      </c>
      <c r="H100" s="119">
        <v>143</v>
      </c>
      <c r="I100" t="str">
        <f t="shared" si="1"/>
        <v xml:space="preserve">Clamshell &amp; Dragline, Crawler, </v>
      </c>
    </row>
    <row r="101" spans="1:9" x14ac:dyDescent="0.35">
      <c r="A101">
        <v>8212</v>
      </c>
      <c r="B101" t="s">
        <v>341</v>
      </c>
      <c r="E101" t="s">
        <v>334</v>
      </c>
      <c r="F101" t="s">
        <v>338</v>
      </c>
      <c r="G101" t="s">
        <v>135</v>
      </c>
      <c r="H101" s="119">
        <v>105.5</v>
      </c>
      <c r="I101" t="str">
        <f t="shared" si="1"/>
        <v xml:space="preserve">Clamshell &amp; Dragline, Truck, </v>
      </c>
    </row>
    <row r="102" spans="1:9" x14ac:dyDescent="0.35">
      <c r="A102">
        <v>8220</v>
      </c>
      <c r="B102" t="s">
        <v>342</v>
      </c>
      <c r="E102" t="s">
        <v>133</v>
      </c>
      <c r="G102" t="s">
        <v>135</v>
      </c>
      <c r="H102" s="119">
        <v>11.6</v>
      </c>
      <c r="I102" t="str">
        <f t="shared" si="1"/>
        <v xml:space="preserve">Compactor, </v>
      </c>
    </row>
    <row r="103" spans="1:9" x14ac:dyDescent="0.35">
      <c r="A103">
        <v>8221</v>
      </c>
      <c r="B103" t="s">
        <v>343</v>
      </c>
      <c r="E103" t="s">
        <v>344</v>
      </c>
      <c r="G103" t="s">
        <v>135</v>
      </c>
      <c r="H103" s="119">
        <v>15.75</v>
      </c>
      <c r="I103" t="str">
        <f t="shared" si="1"/>
        <v xml:space="preserve">Compactor, towed, Vibratory Drum, </v>
      </c>
    </row>
    <row r="104" spans="1:9" x14ac:dyDescent="0.35">
      <c r="A104">
        <v>8222</v>
      </c>
      <c r="B104" t="s">
        <v>345</v>
      </c>
      <c r="E104" t="s">
        <v>346</v>
      </c>
      <c r="G104" t="s">
        <v>135</v>
      </c>
      <c r="H104" s="119">
        <v>28.75</v>
      </c>
      <c r="I104" t="str">
        <f t="shared" si="1"/>
        <v xml:space="preserve">Compactor, Vibratory, Drum, </v>
      </c>
    </row>
    <row r="105" spans="1:9" x14ac:dyDescent="0.35">
      <c r="A105">
        <v>8223</v>
      </c>
      <c r="B105" t="s">
        <v>347</v>
      </c>
      <c r="E105" t="s">
        <v>171</v>
      </c>
      <c r="G105" t="s">
        <v>135</v>
      </c>
      <c r="H105" s="119">
        <v>33.75</v>
      </c>
      <c r="I105" t="str">
        <f t="shared" si="1"/>
        <v xml:space="preserve">Compactor, pneumatic, wheel , </v>
      </c>
    </row>
    <row r="106" spans="1:9" x14ac:dyDescent="0.35">
      <c r="A106">
        <v>8225</v>
      </c>
      <c r="B106" t="s">
        <v>348</v>
      </c>
      <c r="E106" t="s">
        <v>287</v>
      </c>
      <c r="G106" t="s">
        <v>135</v>
      </c>
      <c r="H106" s="119">
        <v>109.25</v>
      </c>
      <c r="I106" t="str">
        <f t="shared" si="1"/>
        <v xml:space="preserve">Compactor, Sanitation, </v>
      </c>
    </row>
    <row r="107" spans="1:9" x14ac:dyDescent="0.35">
      <c r="A107">
        <v>8226</v>
      </c>
      <c r="B107" t="s">
        <v>348</v>
      </c>
      <c r="E107" t="s">
        <v>349</v>
      </c>
      <c r="G107" t="s">
        <v>135</v>
      </c>
      <c r="H107" s="119">
        <v>186.45</v>
      </c>
      <c r="I107" t="str">
        <f t="shared" si="1"/>
        <v xml:space="preserve">Compactor, Sanitation, </v>
      </c>
    </row>
    <row r="108" spans="1:9" x14ac:dyDescent="0.35">
      <c r="A108">
        <v>8227</v>
      </c>
      <c r="B108" t="s">
        <v>348</v>
      </c>
      <c r="E108">
        <v>535</v>
      </c>
      <c r="G108" t="s">
        <v>135</v>
      </c>
      <c r="H108" s="119">
        <v>258.95</v>
      </c>
      <c r="I108" t="str">
        <f t="shared" si="1"/>
        <v xml:space="preserve">Compactor, Sanitation, </v>
      </c>
    </row>
    <row r="109" spans="1:9" x14ac:dyDescent="0.35">
      <c r="A109">
        <v>8228</v>
      </c>
      <c r="B109" t="s">
        <v>350</v>
      </c>
      <c r="D109" t="s">
        <v>351</v>
      </c>
      <c r="F109" t="s">
        <v>352</v>
      </c>
      <c r="G109" t="s">
        <v>135</v>
      </c>
      <c r="H109" s="119">
        <v>8.25</v>
      </c>
      <c r="I109" t="str">
        <f t="shared" si="1"/>
        <v xml:space="preserve">Compactor, towed,     Pneumatic, Wheel, </v>
      </c>
    </row>
    <row r="110" spans="1:9" x14ac:dyDescent="0.35">
      <c r="A110">
        <v>8229</v>
      </c>
      <c r="B110" t="s">
        <v>353</v>
      </c>
      <c r="D110" t="s">
        <v>354</v>
      </c>
      <c r="F110" t="s">
        <v>352</v>
      </c>
      <c r="G110" t="s">
        <v>135</v>
      </c>
      <c r="H110" s="119">
        <v>13.25</v>
      </c>
      <c r="I110" t="str">
        <f t="shared" si="1"/>
        <v xml:space="preserve">Compactor, towed, Drum Static, </v>
      </c>
    </row>
    <row r="111" spans="1:9" x14ac:dyDescent="0.35">
      <c r="A111">
        <v>8240</v>
      </c>
      <c r="B111" t="s">
        <v>355</v>
      </c>
      <c r="E111" t="s">
        <v>276</v>
      </c>
      <c r="G111" t="s">
        <v>135</v>
      </c>
      <c r="H111" s="119">
        <v>18.25</v>
      </c>
      <c r="I111" t="str">
        <f t="shared" si="1"/>
        <v xml:space="preserve">Feeder, Grizzly, </v>
      </c>
    </row>
    <row r="112" spans="1:9" x14ac:dyDescent="0.35">
      <c r="A112">
        <v>8241</v>
      </c>
      <c r="B112" t="s">
        <v>355</v>
      </c>
      <c r="E112" t="s">
        <v>356</v>
      </c>
      <c r="G112" t="s">
        <v>135</v>
      </c>
      <c r="H112" s="119">
        <v>34</v>
      </c>
      <c r="I112" t="str">
        <f t="shared" si="1"/>
        <v xml:space="preserve">Feeder, Grizzly, </v>
      </c>
    </row>
    <row r="113" spans="1:9" x14ac:dyDescent="0.35">
      <c r="A113">
        <v>8242</v>
      </c>
      <c r="B113" t="s">
        <v>355</v>
      </c>
      <c r="E113" t="s">
        <v>346</v>
      </c>
      <c r="G113" t="s">
        <v>135</v>
      </c>
      <c r="H113" s="119">
        <v>49</v>
      </c>
      <c r="I113" t="str">
        <f t="shared" si="1"/>
        <v xml:space="preserve">Feeder, Grizzly, </v>
      </c>
    </row>
    <row r="114" spans="1:9" x14ac:dyDescent="0.35">
      <c r="A114">
        <v>8250</v>
      </c>
      <c r="B114" t="s">
        <v>357</v>
      </c>
      <c r="E114" t="s">
        <v>346</v>
      </c>
      <c r="G114" t="s">
        <v>135</v>
      </c>
      <c r="H114" s="119">
        <v>41</v>
      </c>
      <c r="I114" t="str">
        <f t="shared" si="1"/>
        <v xml:space="preserve">Dozer, Crawler, </v>
      </c>
    </row>
    <row r="115" spans="1:9" x14ac:dyDescent="0.35">
      <c r="A115">
        <v>8251</v>
      </c>
      <c r="B115" t="s">
        <v>357</v>
      </c>
      <c r="E115" t="s">
        <v>358</v>
      </c>
      <c r="G115" t="s">
        <v>135</v>
      </c>
      <c r="H115" s="119">
        <v>45.5</v>
      </c>
      <c r="I115" t="str">
        <f t="shared" si="1"/>
        <v xml:space="preserve">Dozer, Crawler, </v>
      </c>
    </row>
    <row r="116" spans="1:9" x14ac:dyDescent="0.35">
      <c r="A116">
        <v>8252</v>
      </c>
      <c r="B116" t="s">
        <v>357</v>
      </c>
      <c r="E116" t="s">
        <v>359</v>
      </c>
      <c r="G116" t="s">
        <v>135</v>
      </c>
      <c r="H116" s="119">
        <v>72.5</v>
      </c>
      <c r="I116" t="str">
        <f t="shared" si="1"/>
        <v xml:space="preserve">Dozer, Crawler, </v>
      </c>
    </row>
    <row r="117" spans="1:9" x14ac:dyDescent="0.35">
      <c r="A117">
        <v>8253</v>
      </c>
      <c r="B117" t="s">
        <v>357</v>
      </c>
      <c r="E117" t="s">
        <v>185</v>
      </c>
      <c r="G117" t="s">
        <v>135</v>
      </c>
      <c r="H117" s="119">
        <v>77.25</v>
      </c>
      <c r="I117" t="str">
        <f t="shared" si="1"/>
        <v xml:space="preserve">Dozer, Crawler, </v>
      </c>
    </row>
    <row r="118" spans="1:9" x14ac:dyDescent="0.35">
      <c r="A118">
        <v>8254</v>
      </c>
      <c r="B118" t="s">
        <v>357</v>
      </c>
      <c r="E118" t="s">
        <v>360</v>
      </c>
      <c r="G118" t="s">
        <v>135</v>
      </c>
      <c r="H118" s="119">
        <v>164.85</v>
      </c>
      <c r="I118" t="str">
        <f t="shared" si="1"/>
        <v xml:space="preserve">Dozer, Crawler, </v>
      </c>
    </row>
    <row r="119" spans="1:9" x14ac:dyDescent="0.35">
      <c r="A119">
        <v>8255</v>
      </c>
      <c r="B119" t="s">
        <v>357</v>
      </c>
      <c r="E119" t="s">
        <v>361</v>
      </c>
      <c r="G119" t="s">
        <v>135</v>
      </c>
      <c r="H119" s="119">
        <v>285.85000000000002</v>
      </c>
      <c r="I119" t="str">
        <f t="shared" si="1"/>
        <v xml:space="preserve">Dozer, Crawler, </v>
      </c>
    </row>
    <row r="120" spans="1:9" x14ac:dyDescent="0.35">
      <c r="A120">
        <v>8256</v>
      </c>
      <c r="B120" t="s">
        <v>357</v>
      </c>
      <c r="E120" t="s">
        <v>362</v>
      </c>
      <c r="G120" t="s">
        <v>135</v>
      </c>
      <c r="H120" s="119">
        <v>370.25</v>
      </c>
      <c r="I120" t="str">
        <f t="shared" si="1"/>
        <v xml:space="preserve">Dozer, Crawler, </v>
      </c>
    </row>
    <row r="121" spans="1:9" x14ac:dyDescent="0.35">
      <c r="A121">
        <v>8260</v>
      </c>
      <c r="B121" t="s">
        <v>363</v>
      </c>
      <c r="E121" t="s">
        <v>287</v>
      </c>
      <c r="G121" t="s">
        <v>135</v>
      </c>
      <c r="H121" s="119">
        <v>75.5</v>
      </c>
      <c r="I121" t="str">
        <f t="shared" si="1"/>
        <v xml:space="preserve">Dozer, Wheel, </v>
      </c>
    </row>
    <row r="122" spans="1:9" x14ac:dyDescent="0.35">
      <c r="A122">
        <v>8261</v>
      </c>
      <c r="B122" t="s">
        <v>363</v>
      </c>
      <c r="E122" t="s">
        <v>349</v>
      </c>
      <c r="G122" t="s">
        <v>135</v>
      </c>
      <c r="H122" s="119">
        <v>123.5</v>
      </c>
      <c r="I122" t="str">
        <f t="shared" si="1"/>
        <v xml:space="preserve">Dozer, Wheel, </v>
      </c>
    </row>
    <row r="123" spans="1:9" x14ac:dyDescent="0.35">
      <c r="A123">
        <v>8262</v>
      </c>
      <c r="B123" t="s">
        <v>363</v>
      </c>
      <c r="E123" t="s">
        <v>149</v>
      </c>
      <c r="G123" t="s">
        <v>135</v>
      </c>
      <c r="H123" s="119">
        <v>174</v>
      </c>
      <c r="I123" t="str">
        <f t="shared" si="1"/>
        <v xml:space="preserve">Dozer, Wheel, </v>
      </c>
    </row>
    <row r="124" spans="1:9" x14ac:dyDescent="0.35">
      <c r="A124">
        <v>8269</v>
      </c>
      <c r="B124" t="s">
        <v>364</v>
      </c>
      <c r="C124" t="s">
        <v>365</v>
      </c>
      <c r="G124" t="s">
        <v>135</v>
      </c>
      <c r="H124" s="119">
        <v>3.35</v>
      </c>
      <c r="I124" t="str">
        <f t="shared" si="1"/>
        <v>Box Scraper, 3 hitch attach for tractor; 2007 Befco </v>
      </c>
    </row>
    <row r="125" spans="1:9" x14ac:dyDescent="0.35">
      <c r="A125">
        <v>8270</v>
      </c>
      <c r="B125" t="s">
        <v>366</v>
      </c>
      <c r="C125" t="s">
        <v>47</v>
      </c>
      <c r="D125" t="s">
        <v>367</v>
      </c>
      <c r="F125" t="s">
        <v>368</v>
      </c>
      <c r="G125" t="s">
        <v>135</v>
      </c>
      <c r="H125" s="119">
        <v>3.75</v>
      </c>
      <c r="I125" t="str">
        <f t="shared" si="1"/>
        <v>Bucket, Clamshell, Capacity</v>
      </c>
    </row>
    <row r="126" spans="1:9" x14ac:dyDescent="0.35">
      <c r="A126">
        <v>8271</v>
      </c>
      <c r="B126" t="s">
        <v>366</v>
      </c>
      <c r="C126" t="s">
        <v>47</v>
      </c>
      <c r="D126" t="s">
        <v>369</v>
      </c>
      <c r="F126" t="s">
        <v>368</v>
      </c>
      <c r="G126" t="s">
        <v>135</v>
      </c>
      <c r="H126" s="119">
        <v>7.25</v>
      </c>
      <c r="I126" t="str">
        <f t="shared" si="1"/>
        <v>Bucket, Clamshell, Capacity</v>
      </c>
    </row>
    <row r="127" spans="1:9" x14ac:dyDescent="0.35">
      <c r="A127">
        <v>8272</v>
      </c>
      <c r="B127" t="s">
        <v>366</v>
      </c>
      <c r="C127" t="s">
        <v>47</v>
      </c>
      <c r="D127" t="s">
        <v>370</v>
      </c>
      <c r="F127" t="s">
        <v>368</v>
      </c>
      <c r="G127" t="s">
        <v>135</v>
      </c>
      <c r="H127" s="119">
        <v>8.5</v>
      </c>
      <c r="I127" t="str">
        <f t="shared" si="1"/>
        <v>Bucket, Clamshell, Capacity</v>
      </c>
    </row>
    <row r="128" spans="1:9" x14ac:dyDescent="0.35">
      <c r="A128">
        <v>8273</v>
      </c>
      <c r="B128" t="s">
        <v>366</v>
      </c>
      <c r="C128" t="s">
        <v>47</v>
      </c>
      <c r="D128" t="s">
        <v>371</v>
      </c>
      <c r="F128" t="s">
        <v>368</v>
      </c>
      <c r="G128" t="s">
        <v>135</v>
      </c>
      <c r="H128" s="119">
        <v>15.5</v>
      </c>
      <c r="I128" t="str">
        <f t="shared" si="1"/>
        <v>Bucket, Clamshell, Capacity</v>
      </c>
    </row>
    <row r="129" spans="1:9" x14ac:dyDescent="0.35">
      <c r="A129">
        <v>8275</v>
      </c>
      <c r="B129" t="s">
        <v>372</v>
      </c>
      <c r="C129" t="s">
        <v>47</v>
      </c>
      <c r="D129" t="s">
        <v>373</v>
      </c>
      <c r="F129" t="s">
        <v>374</v>
      </c>
      <c r="G129" t="s">
        <v>135</v>
      </c>
      <c r="H129" s="119">
        <v>3</v>
      </c>
      <c r="I129" t="str">
        <f t="shared" si="1"/>
        <v>Bucket, Dragline, Capacity</v>
      </c>
    </row>
    <row r="130" spans="1:9" x14ac:dyDescent="0.35">
      <c r="A130">
        <v>8276</v>
      </c>
      <c r="B130" t="s">
        <v>372</v>
      </c>
      <c r="C130" t="s">
        <v>47</v>
      </c>
      <c r="D130" t="s">
        <v>370</v>
      </c>
      <c r="F130" t="s">
        <v>374</v>
      </c>
      <c r="G130" t="s">
        <v>135</v>
      </c>
      <c r="H130" s="119">
        <v>7</v>
      </c>
      <c r="I130" t="str">
        <f t="shared" ref="I130:I193" si="2">CONCATENATE(B130,", ",C130)</f>
        <v>Bucket, Dragline, Capacity</v>
      </c>
    </row>
    <row r="131" spans="1:9" x14ac:dyDescent="0.35">
      <c r="A131">
        <v>8277</v>
      </c>
      <c r="B131" t="s">
        <v>372</v>
      </c>
      <c r="C131" t="s">
        <v>47</v>
      </c>
      <c r="D131" t="s">
        <v>375</v>
      </c>
      <c r="F131" t="s">
        <v>374</v>
      </c>
      <c r="G131" t="s">
        <v>135</v>
      </c>
      <c r="H131" s="119">
        <v>11</v>
      </c>
      <c r="I131" t="str">
        <f t="shared" si="2"/>
        <v>Bucket, Dragline, Capacity</v>
      </c>
    </row>
    <row r="132" spans="1:9" x14ac:dyDescent="0.35">
      <c r="A132">
        <v>8278</v>
      </c>
      <c r="B132" t="s">
        <v>372</v>
      </c>
      <c r="C132" t="s">
        <v>47</v>
      </c>
      <c r="D132" t="s">
        <v>376</v>
      </c>
      <c r="F132" t="s">
        <v>374</v>
      </c>
      <c r="G132" t="s">
        <v>135</v>
      </c>
      <c r="H132" s="119">
        <v>14</v>
      </c>
      <c r="I132" t="str">
        <f t="shared" si="2"/>
        <v>Bucket, Dragline, Capacity</v>
      </c>
    </row>
    <row r="133" spans="1:9" x14ac:dyDescent="0.35">
      <c r="A133">
        <v>8280</v>
      </c>
      <c r="B133" t="s">
        <v>377</v>
      </c>
      <c r="C133" t="s">
        <v>378</v>
      </c>
      <c r="D133" t="s">
        <v>379</v>
      </c>
      <c r="E133" t="s">
        <v>344</v>
      </c>
      <c r="F133" t="s">
        <v>380</v>
      </c>
      <c r="G133" t="s">
        <v>135</v>
      </c>
      <c r="H133" s="119">
        <v>20</v>
      </c>
      <c r="I133" t="str">
        <f t="shared" si="2"/>
        <v>Excavator, Hydraulic, Bucket Capacity</v>
      </c>
    </row>
    <row r="134" spans="1:9" x14ac:dyDescent="0.35">
      <c r="A134">
        <v>8281</v>
      </c>
      <c r="B134" t="s">
        <v>377</v>
      </c>
      <c r="C134" t="s">
        <v>378</v>
      </c>
      <c r="D134" t="s">
        <v>367</v>
      </c>
      <c r="E134" t="s">
        <v>141</v>
      </c>
      <c r="F134" t="s">
        <v>380</v>
      </c>
      <c r="G134" t="s">
        <v>135</v>
      </c>
      <c r="H134" s="119">
        <v>43</v>
      </c>
      <c r="I134" t="str">
        <f t="shared" si="2"/>
        <v>Excavator, Hydraulic, Bucket Capacity</v>
      </c>
    </row>
    <row r="135" spans="1:9" x14ac:dyDescent="0.35">
      <c r="A135">
        <v>8282</v>
      </c>
      <c r="B135" t="s">
        <v>377</v>
      </c>
      <c r="C135" t="s">
        <v>378</v>
      </c>
      <c r="D135" t="s">
        <v>381</v>
      </c>
      <c r="E135" t="s">
        <v>359</v>
      </c>
      <c r="F135" t="s">
        <v>380</v>
      </c>
      <c r="G135" t="s">
        <v>135</v>
      </c>
      <c r="H135" s="119">
        <v>72</v>
      </c>
      <c r="I135" t="str">
        <f t="shared" si="2"/>
        <v>Excavator, Hydraulic, Bucket Capacity</v>
      </c>
    </row>
    <row r="136" spans="1:9" x14ac:dyDescent="0.35">
      <c r="A136">
        <v>8283</v>
      </c>
      <c r="B136" t="s">
        <v>377</v>
      </c>
      <c r="C136" t="s">
        <v>378</v>
      </c>
      <c r="D136" t="s">
        <v>369</v>
      </c>
      <c r="E136" t="s">
        <v>382</v>
      </c>
      <c r="F136" t="s">
        <v>380</v>
      </c>
      <c r="G136" t="s">
        <v>135</v>
      </c>
      <c r="H136" s="119">
        <v>128.5</v>
      </c>
      <c r="I136" t="str">
        <f t="shared" si="2"/>
        <v>Excavator, Hydraulic, Bucket Capacity</v>
      </c>
    </row>
    <row r="137" spans="1:9" x14ac:dyDescent="0.35">
      <c r="A137">
        <v>8284</v>
      </c>
      <c r="B137" t="s">
        <v>377</v>
      </c>
      <c r="C137" t="s">
        <v>378</v>
      </c>
      <c r="D137" t="s">
        <v>383</v>
      </c>
      <c r="E137" t="s">
        <v>384</v>
      </c>
      <c r="F137" t="s">
        <v>380</v>
      </c>
      <c r="G137" t="s">
        <v>135</v>
      </c>
      <c r="H137" s="119">
        <v>228</v>
      </c>
      <c r="I137" t="str">
        <f t="shared" si="2"/>
        <v>Excavator, Hydraulic, Bucket Capacity</v>
      </c>
    </row>
    <row r="138" spans="1:9" x14ac:dyDescent="0.35">
      <c r="A138">
        <v>8285</v>
      </c>
      <c r="B138" t="s">
        <v>377</v>
      </c>
      <c r="C138" t="s">
        <v>378</v>
      </c>
      <c r="D138" t="s">
        <v>371</v>
      </c>
      <c r="E138" t="s">
        <v>385</v>
      </c>
      <c r="F138" t="s">
        <v>380</v>
      </c>
      <c r="G138" t="s">
        <v>135</v>
      </c>
      <c r="H138" s="119">
        <v>263.25</v>
      </c>
      <c r="I138" t="str">
        <f t="shared" si="2"/>
        <v>Excavator, Hydraulic, Bucket Capacity</v>
      </c>
    </row>
    <row r="139" spans="1:9" x14ac:dyDescent="0.35">
      <c r="A139">
        <v>8286</v>
      </c>
      <c r="B139" t="s">
        <v>377</v>
      </c>
      <c r="C139" t="s">
        <v>378</v>
      </c>
      <c r="D139" t="s">
        <v>386</v>
      </c>
      <c r="E139" t="s">
        <v>387</v>
      </c>
      <c r="F139" t="s">
        <v>380</v>
      </c>
      <c r="G139" t="s">
        <v>135</v>
      </c>
      <c r="H139" s="119">
        <v>452.5</v>
      </c>
      <c r="I139" t="str">
        <f t="shared" si="2"/>
        <v>Excavator, Hydraulic, Bucket Capacity</v>
      </c>
    </row>
    <row r="140" spans="1:9" x14ac:dyDescent="0.35">
      <c r="A140">
        <v>8287</v>
      </c>
      <c r="B140" t="s">
        <v>388</v>
      </c>
      <c r="C140" t="s">
        <v>389</v>
      </c>
      <c r="E140">
        <v>184</v>
      </c>
      <c r="G140" t="s">
        <v>135</v>
      </c>
      <c r="H140" s="119">
        <v>66</v>
      </c>
      <c r="I140" t="str">
        <f t="shared" si="2"/>
        <v>Excavator, 2007 model Gradall XL3100 III </v>
      </c>
    </row>
    <row r="141" spans="1:9" x14ac:dyDescent="0.35">
      <c r="A141">
        <v>8288</v>
      </c>
      <c r="B141" t="s">
        <v>390</v>
      </c>
      <c r="C141" t="s">
        <v>391</v>
      </c>
      <c r="E141">
        <v>238</v>
      </c>
      <c r="G141" t="s">
        <v>135</v>
      </c>
      <c r="H141" s="119">
        <v>75</v>
      </c>
      <c r="I141" t="str">
        <f t="shared" si="2"/>
        <v>Excavator , 2003 model Gradall XL4100 III</v>
      </c>
    </row>
    <row r="142" spans="1:9" x14ac:dyDescent="0.35">
      <c r="A142">
        <v>8289</v>
      </c>
      <c r="B142" t="s">
        <v>390</v>
      </c>
      <c r="C142" t="s">
        <v>392</v>
      </c>
      <c r="E142">
        <v>230</v>
      </c>
      <c r="G142" t="s">
        <v>135</v>
      </c>
      <c r="H142" s="119">
        <v>86</v>
      </c>
      <c r="I142" t="str">
        <f t="shared" si="2"/>
        <v>Excavator , 2006 model Gradall XL5100 </v>
      </c>
    </row>
    <row r="143" spans="1:9" x14ac:dyDescent="0.35">
      <c r="A143">
        <v>8290</v>
      </c>
      <c r="B143" t="s">
        <v>393</v>
      </c>
      <c r="C143" t="s">
        <v>394</v>
      </c>
      <c r="D143" t="s">
        <v>395</v>
      </c>
      <c r="E143" t="s">
        <v>396</v>
      </c>
      <c r="G143" t="s">
        <v>135</v>
      </c>
      <c r="H143" s="119">
        <v>5</v>
      </c>
      <c r="I143" t="str">
        <f t="shared" si="2"/>
        <v>Trowel, Concrete, Diameter</v>
      </c>
    </row>
    <row r="144" spans="1:9" x14ac:dyDescent="0.35">
      <c r="I144" t="str">
        <f t="shared" si="2"/>
        <v xml:space="preserve">, </v>
      </c>
    </row>
    <row r="145" spans="1:9" x14ac:dyDescent="0.35">
      <c r="A145">
        <v>8300</v>
      </c>
      <c r="B145" t="s">
        <v>397</v>
      </c>
      <c r="C145" t="s">
        <v>47</v>
      </c>
      <c r="D145" t="s">
        <v>398</v>
      </c>
      <c r="E145" t="s">
        <v>399</v>
      </c>
      <c r="G145" t="s">
        <v>135</v>
      </c>
      <c r="H145" s="119">
        <v>13.5</v>
      </c>
      <c r="I145" t="str">
        <f t="shared" si="2"/>
        <v>Fork Lift, Capacity</v>
      </c>
    </row>
    <row r="146" spans="1:9" x14ac:dyDescent="0.35">
      <c r="A146">
        <v>8301</v>
      </c>
      <c r="B146" t="s">
        <v>397</v>
      </c>
      <c r="C146" t="s">
        <v>47</v>
      </c>
      <c r="D146" t="s">
        <v>400</v>
      </c>
      <c r="E146" t="s">
        <v>141</v>
      </c>
      <c r="G146" t="s">
        <v>135</v>
      </c>
      <c r="H146" s="119">
        <v>21.5</v>
      </c>
      <c r="I146" t="str">
        <f t="shared" si="2"/>
        <v>Fork Lift, Capacity</v>
      </c>
    </row>
    <row r="147" spans="1:9" x14ac:dyDescent="0.35">
      <c r="A147">
        <v>8302</v>
      </c>
      <c r="B147" t="s">
        <v>397</v>
      </c>
      <c r="C147" t="s">
        <v>47</v>
      </c>
      <c r="D147" t="s">
        <v>401</v>
      </c>
      <c r="E147" t="s">
        <v>402</v>
      </c>
      <c r="G147" t="s">
        <v>135</v>
      </c>
      <c r="H147" s="119">
        <v>27</v>
      </c>
      <c r="I147" t="str">
        <f t="shared" si="2"/>
        <v>Fork Lift, Capacity</v>
      </c>
    </row>
    <row r="148" spans="1:9" x14ac:dyDescent="0.35">
      <c r="A148">
        <v>8303</v>
      </c>
      <c r="B148" t="s">
        <v>397</v>
      </c>
      <c r="C148" t="s">
        <v>47</v>
      </c>
      <c r="D148" t="s">
        <v>403</v>
      </c>
      <c r="E148" t="s">
        <v>404</v>
      </c>
      <c r="G148" t="s">
        <v>135</v>
      </c>
      <c r="H148" s="119">
        <v>57.5</v>
      </c>
      <c r="I148" t="str">
        <f t="shared" si="2"/>
        <v>Fork Lift, Capacity</v>
      </c>
    </row>
    <row r="149" spans="1:9" x14ac:dyDescent="0.35">
      <c r="A149">
        <v>8306</v>
      </c>
      <c r="B149" t="s">
        <v>405</v>
      </c>
      <c r="C149" t="s">
        <v>406</v>
      </c>
      <c r="D149" t="s">
        <v>407</v>
      </c>
      <c r="E149">
        <v>99.9</v>
      </c>
      <c r="G149" t="s">
        <v>135</v>
      </c>
      <c r="H149" s="119">
        <v>33.75</v>
      </c>
      <c r="I149" t="str">
        <f t="shared" si="2"/>
        <v>Fork Lift  Material handler,  Diesel, CAT TH360B</v>
      </c>
    </row>
    <row r="150" spans="1:9" x14ac:dyDescent="0.35">
      <c r="A150">
        <v>8307</v>
      </c>
      <c r="B150" t="s">
        <v>408</v>
      </c>
      <c r="C150" t="s">
        <v>409</v>
      </c>
      <c r="E150">
        <v>99.9</v>
      </c>
      <c r="G150" t="s">
        <v>135</v>
      </c>
      <c r="H150" s="119">
        <v>35.25</v>
      </c>
      <c r="I150" t="str">
        <f t="shared" si="2"/>
        <v>Fork Lift Material handler, Diesel, CAT TH460B</v>
      </c>
    </row>
    <row r="151" spans="1:9" x14ac:dyDescent="0.35">
      <c r="A151">
        <v>8308</v>
      </c>
      <c r="B151" t="s">
        <v>410</v>
      </c>
      <c r="C151" t="s">
        <v>411</v>
      </c>
      <c r="E151">
        <v>99.9</v>
      </c>
      <c r="G151" t="s">
        <v>135</v>
      </c>
      <c r="H151" s="119">
        <v>43.6</v>
      </c>
      <c r="I151" t="str">
        <f t="shared" si="2"/>
        <v>Fork Lift Material handler  , Diesel, CAT TH560B</v>
      </c>
    </row>
    <row r="152" spans="1:9" x14ac:dyDescent="0.35">
      <c r="A152">
        <v>8309</v>
      </c>
      <c r="B152" t="s">
        <v>412</v>
      </c>
      <c r="C152" t="s">
        <v>413</v>
      </c>
      <c r="G152" t="s">
        <v>135</v>
      </c>
      <c r="H152" s="119">
        <v>2.5</v>
      </c>
      <c r="I152" t="str">
        <f t="shared" si="2"/>
        <v>Fork Lift Accessory  , 2003 ACS Paddle Fork</v>
      </c>
    </row>
    <row r="153" spans="1:9" x14ac:dyDescent="0.35">
      <c r="A153">
        <v>8310</v>
      </c>
      <c r="B153" t="s">
        <v>414</v>
      </c>
      <c r="C153" t="s">
        <v>415</v>
      </c>
      <c r="D153" t="s">
        <v>416</v>
      </c>
      <c r="E153" t="s">
        <v>133</v>
      </c>
      <c r="G153" t="s">
        <v>135</v>
      </c>
      <c r="H153" s="119">
        <v>4</v>
      </c>
      <c r="I153" t="str">
        <f t="shared" si="2"/>
        <v>Generator, Prime Output</v>
      </c>
    </row>
    <row r="154" spans="1:9" x14ac:dyDescent="0.35">
      <c r="A154">
        <v>8311</v>
      </c>
      <c r="B154" t="s">
        <v>414</v>
      </c>
      <c r="C154" t="s">
        <v>415</v>
      </c>
      <c r="D154" t="s">
        <v>417</v>
      </c>
      <c r="E154" t="s">
        <v>418</v>
      </c>
      <c r="G154" t="s">
        <v>135</v>
      </c>
      <c r="H154" s="119">
        <v>11.25</v>
      </c>
      <c r="I154" t="str">
        <f t="shared" si="2"/>
        <v>Generator, Prime Output</v>
      </c>
    </row>
    <row r="155" spans="1:9" x14ac:dyDescent="0.35">
      <c r="A155">
        <v>8312</v>
      </c>
      <c r="B155" t="s">
        <v>414</v>
      </c>
      <c r="C155" t="s">
        <v>415</v>
      </c>
      <c r="D155" t="s">
        <v>419</v>
      </c>
      <c r="E155" t="s">
        <v>325</v>
      </c>
      <c r="G155" t="s">
        <v>135</v>
      </c>
      <c r="H155" s="119">
        <v>20</v>
      </c>
      <c r="I155" t="str">
        <f t="shared" si="2"/>
        <v>Generator, Prime Output</v>
      </c>
    </row>
    <row r="156" spans="1:9" x14ac:dyDescent="0.35">
      <c r="A156">
        <v>8313</v>
      </c>
      <c r="B156" t="s">
        <v>414</v>
      </c>
      <c r="C156" t="s">
        <v>415</v>
      </c>
      <c r="D156" t="s">
        <v>420</v>
      </c>
      <c r="E156" t="s">
        <v>328</v>
      </c>
      <c r="G156" t="s">
        <v>135</v>
      </c>
      <c r="H156" s="119">
        <v>38</v>
      </c>
      <c r="I156" t="str">
        <f t="shared" si="2"/>
        <v>Generator, Prime Output</v>
      </c>
    </row>
    <row r="157" spans="1:9" x14ac:dyDescent="0.35">
      <c r="A157">
        <v>8314</v>
      </c>
      <c r="B157" t="s">
        <v>414</v>
      </c>
      <c r="C157" t="s">
        <v>415</v>
      </c>
      <c r="D157" t="s">
        <v>421</v>
      </c>
      <c r="E157" t="s">
        <v>334</v>
      </c>
      <c r="G157" t="s">
        <v>135</v>
      </c>
      <c r="H157" s="119">
        <v>63</v>
      </c>
      <c r="I157" t="str">
        <f t="shared" si="2"/>
        <v>Generator, Prime Output</v>
      </c>
    </row>
    <row r="158" spans="1:9" x14ac:dyDescent="0.35">
      <c r="A158">
        <v>8315</v>
      </c>
      <c r="B158" t="s">
        <v>414</v>
      </c>
      <c r="C158" t="s">
        <v>415</v>
      </c>
      <c r="D158" t="s">
        <v>422</v>
      </c>
      <c r="E158" t="s">
        <v>287</v>
      </c>
      <c r="G158" t="s">
        <v>135</v>
      </c>
      <c r="H158" s="119">
        <v>82.75</v>
      </c>
      <c r="I158" t="str">
        <f t="shared" si="2"/>
        <v>Generator, Prime Output</v>
      </c>
    </row>
    <row r="159" spans="1:9" x14ac:dyDescent="0.35">
      <c r="A159">
        <v>8316</v>
      </c>
      <c r="B159" t="s">
        <v>414</v>
      </c>
      <c r="C159" t="s">
        <v>415</v>
      </c>
      <c r="D159" t="s">
        <v>423</v>
      </c>
      <c r="E159" t="s">
        <v>349</v>
      </c>
      <c r="G159" t="s">
        <v>135</v>
      </c>
      <c r="H159" s="119">
        <v>108.25</v>
      </c>
      <c r="I159" t="str">
        <f t="shared" si="2"/>
        <v>Generator, Prime Output</v>
      </c>
    </row>
    <row r="160" spans="1:9" x14ac:dyDescent="0.35">
      <c r="A160">
        <v>8317</v>
      </c>
      <c r="B160" t="s">
        <v>414</v>
      </c>
      <c r="C160" t="s">
        <v>415</v>
      </c>
      <c r="D160" t="s">
        <v>424</v>
      </c>
      <c r="E160" t="s">
        <v>149</v>
      </c>
      <c r="G160" t="s">
        <v>135</v>
      </c>
      <c r="H160" s="119">
        <v>119</v>
      </c>
      <c r="I160" t="str">
        <f t="shared" si="2"/>
        <v>Generator, Prime Output</v>
      </c>
    </row>
    <row r="161" spans="1:9" x14ac:dyDescent="0.35">
      <c r="A161">
        <v>8318</v>
      </c>
      <c r="B161" t="s">
        <v>414</v>
      </c>
      <c r="C161" t="s">
        <v>415</v>
      </c>
      <c r="D161" t="s">
        <v>425</v>
      </c>
      <c r="E161" t="s">
        <v>426</v>
      </c>
      <c r="G161" t="s">
        <v>135</v>
      </c>
      <c r="H161" s="119">
        <v>205.6</v>
      </c>
      <c r="I161" t="str">
        <f t="shared" si="2"/>
        <v>Generator, Prime Output</v>
      </c>
    </row>
    <row r="162" spans="1:9" x14ac:dyDescent="0.35">
      <c r="A162">
        <v>8319</v>
      </c>
      <c r="B162" t="s">
        <v>414</v>
      </c>
      <c r="C162" t="s">
        <v>415</v>
      </c>
      <c r="D162" t="s">
        <v>427</v>
      </c>
      <c r="E162" t="s">
        <v>387</v>
      </c>
      <c r="G162" t="s">
        <v>135</v>
      </c>
      <c r="H162" s="119">
        <v>254.75</v>
      </c>
      <c r="I162" t="str">
        <f t="shared" si="2"/>
        <v>Generator, Prime Output</v>
      </c>
    </row>
    <row r="163" spans="1:9" x14ac:dyDescent="0.35">
      <c r="A163">
        <v>8320</v>
      </c>
      <c r="B163" t="s">
        <v>414</v>
      </c>
      <c r="C163" t="s">
        <v>415</v>
      </c>
      <c r="D163" t="s">
        <v>428</v>
      </c>
      <c r="E163" t="s">
        <v>429</v>
      </c>
      <c r="F163" t="s">
        <v>430</v>
      </c>
      <c r="G163" t="s">
        <v>135</v>
      </c>
      <c r="H163" s="119">
        <v>411.5</v>
      </c>
      <c r="I163" t="str">
        <f t="shared" si="2"/>
        <v>Generator, Prime Output</v>
      </c>
    </row>
    <row r="164" spans="1:9" x14ac:dyDescent="0.35">
      <c r="A164">
        <v>8321</v>
      </c>
      <c r="B164" t="s">
        <v>414</v>
      </c>
      <c r="C164" t="s">
        <v>415</v>
      </c>
      <c r="D164" t="s">
        <v>431</v>
      </c>
      <c r="E164" t="s">
        <v>432</v>
      </c>
      <c r="G164" t="s">
        <v>135</v>
      </c>
      <c r="H164" s="119">
        <v>612.25</v>
      </c>
      <c r="I164" t="str">
        <f t="shared" si="2"/>
        <v>Generator, Prime Output</v>
      </c>
    </row>
    <row r="165" spans="1:9" x14ac:dyDescent="0.35">
      <c r="A165">
        <v>8322</v>
      </c>
      <c r="B165" t="s">
        <v>414</v>
      </c>
      <c r="C165" t="s">
        <v>415</v>
      </c>
      <c r="D165" t="s">
        <v>433</v>
      </c>
      <c r="E165" t="s">
        <v>434</v>
      </c>
      <c r="F165" t="s">
        <v>435</v>
      </c>
      <c r="G165" t="s">
        <v>135</v>
      </c>
      <c r="H165" s="119">
        <v>413</v>
      </c>
      <c r="I165" t="str">
        <f t="shared" si="2"/>
        <v>Generator, Prime Output</v>
      </c>
    </row>
    <row r="166" spans="1:9" x14ac:dyDescent="0.35">
      <c r="A166">
        <v>8323</v>
      </c>
      <c r="B166" t="s">
        <v>414</v>
      </c>
      <c r="C166" t="s">
        <v>415</v>
      </c>
      <c r="D166" t="s">
        <v>436</v>
      </c>
      <c r="E166" t="s">
        <v>429</v>
      </c>
      <c r="F166" t="s">
        <v>435</v>
      </c>
      <c r="G166" t="s">
        <v>135</v>
      </c>
      <c r="H166" s="119">
        <v>578.70000000000005</v>
      </c>
      <c r="I166" t="str">
        <f t="shared" si="2"/>
        <v>Generator, Prime Output</v>
      </c>
    </row>
    <row r="167" spans="1:9" x14ac:dyDescent="0.35">
      <c r="A167">
        <v>8324</v>
      </c>
      <c r="B167" t="s">
        <v>414</v>
      </c>
      <c r="C167" t="s">
        <v>415</v>
      </c>
      <c r="D167" t="s">
        <v>428</v>
      </c>
      <c r="E167" t="s">
        <v>429</v>
      </c>
      <c r="F167" t="s">
        <v>435</v>
      </c>
      <c r="G167" t="s">
        <v>135</v>
      </c>
      <c r="H167" s="119">
        <v>446.5</v>
      </c>
      <c r="I167" t="str">
        <f t="shared" si="2"/>
        <v>Generator, Prime Output</v>
      </c>
    </row>
    <row r="168" spans="1:9" x14ac:dyDescent="0.35">
      <c r="A168">
        <v>8325</v>
      </c>
      <c r="B168" t="s">
        <v>437</v>
      </c>
      <c r="C168" t="s">
        <v>415</v>
      </c>
      <c r="D168" t="s">
        <v>438</v>
      </c>
      <c r="E168">
        <v>60</v>
      </c>
      <c r="G168" t="s">
        <v>135</v>
      </c>
      <c r="H168" s="119">
        <v>20</v>
      </c>
      <c r="I168" t="str">
        <f t="shared" si="2"/>
        <v>Generator  , Prime Output</v>
      </c>
    </row>
    <row r="169" spans="1:9" x14ac:dyDescent="0.35">
      <c r="A169">
        <v>8326</v>
      </c>
      <c r="B169" t="s">
        <v>414</v>
      </c>
      <c r="C169" t="s">
        <v>415</v>
      </c>
      <c r="D169" t="s">
        <v>439</v>
      </c>
      <c r="E169">
        <v>40</v>
      </c>
      <c r="G169" t="s">
        <v>135</v>
      </c>
      <c r="H169" s="119">
        <v>10.5</v>
      </c>
      <c r="I169" t="str">
        <f t="shared" si="2"/>
        <v>Generator, Prime Output</v>
      </c>
    </row>
    <row r="170" spans="1:9" x14ac:dyDescent="0.35">
      <c r="A170">
        <v>8330</v>
      </c>
      <c r="B170" t="s">
        <v>440</v>
      </c>
      <c r="C170" t="s">
        <v>441</v>
      </c>
      <c r="D170" t="s">
        <v>442</v>
      </c>
      <c r="E170" t="s">
        <v>285</v>
      </c>
      <c r="F170" t="s">
        <v>443</v>
      </c>
      <c r="G170" t="s">
        <v>135</v>
      </c>
      <c r="H170" s="119">
        <v>40.5</v>
      </c>
      <c r="I170" t="str">
        <f t="shared" si="2"/>
        <v>Graders, Moldboard Size</v>
      </c>
    </row>
    <row r="171" spans="1:9" x14ac:dyDescent="0.35">
      <c r="A171">
        <v>8331</v>
      </c>
      <c r="B171" t="s">
        <v>440</v>
      </c>
      <c r="C171" t="s">
        <v>441</v>
      </c>
      <c r="D171" t="s">
        <v>444</v>
      </c>
      <c r="E171" t="s">
        <v>151</v>
      </c>
      <c r="F171" t="s">
        <v>443</v>
      </c>
      <c r="G171" t="s">
        <v>135</v>
      </c>
      <c r="H171" s="119">
        <v>54.5</v>
      </c>
      <c r="I171" t="str">
        <f t="shared" si="2"/>
        <v>Graders, Moldboard Size</v>
      </c>
    </row>
    <row r="172" spans="1:9" x14ac:dyDescent="0.35">
      <c r="A172">
        <v>8332</v>
      </c>
      <c r="B172" t="s">
        <v>440</v>
      </c>
      <c r="C172" t="s">
        <v>441</v>
      </c>
      <c r="D172" t="s">
        <v>445</v>
      </c>
      <c r="E172" t="s">
        <v>446</v>
      </c>
      <c r="F172" t="s">
        <v>443</v>
      </c>
      <c r="G172" t="s">
        <v>135</v>
      </c>
      <c r="H172" s="119">
        <v>84</v>
      </c>
      <c r="I172" t="str">
        <f t="shared" si="2"/>
        <v>Graders, Moldboard Size</v>
      </c>
    </row>
    <row r="173" spans="1:9" x14ac:dyDescent="0.35">
      <c r="A173">
        <v>8350</v>
      </c>
      <c r="B173" t="s">
        <v>447</v>
      </c>
      <c r="C173" t="s">
        <v>394</v>
      </c>
      <c r="D173" t="s">
        <v>448</v>
      </c>
      <c r="F173" t="s">
        <v>449</v>
      </c>
      <c r="G173" t="s">
        <v>135</v>
      </c>
      <c r="H173" s="119">
        <v>0.2</v>
      </c>
      <c r="I173" t="str">
        <f t="shared" si="2"/>
        <v>Hose, Discharge, Diameter</v>
      </c>
    </row>
    <row r="174" spans="1:9" x14ac:dyDescent="0.35">
      <c r="A174">
        <v>8351</v>
      </c>
      <c r="B174" t="s">
        <v>447</v>
      </c>
      <c r="C174" t="s">
        <v>394</v>
      </c>
      <c r="D174" t="s">
        <v>450</v>
      </c>
      <c r="F174" t="s">
        <v>449</v>
      </c>
      <c r="G174" t="s">
        <v>135</v>
      </c>
      <c r="H174" s="119">
        <v>0.35</v>
      </c>
      <c r="I174" t="str">
        <f t="shared" si="2"/>
        <v>Hose, Discharge, Diameter</v>
      </c>
    </row>
    <row r="175" spans="1:9" x14ac:dyDescent="0.35">
      <c r="A175">
        <v>8352</v>
      </c>
      <c r="B175" t="s">
        <v>447</v>
      </c>
      <c r="C175" t="s">
        <v>394</v>
      </c>
      <c r="D175" t="s">
        <v>323</v>
      </c>
      <c r="F175" t="s">
        <v>449</v>
      </c>
      <c r="G175" t="s">
        <v>135</v>
      </c>
      <c r="H175" s="119">
        <v>0.75</v>
      </c>
      <c r="I175" t="str">
        <f t="shared" si="2"/>
        <v>Hose, Discharge, Diameter</v>
      </c>
    </row>
    <row r="176" spans="1:9" x14ac:dyDescent="0.35">
      <c r="A176">
        <v>8353</v>
      </c>
      <c r="B176" t="s">
        <v>447</v>
      </c>
      <c r="C176" t="s">
        <v>394</v>
      </c>
      <c r="D176" t="s">
        <v>451</v>
      </c>
      <c r="F176" t="s">
        <v>449</v>
      </c>
      <c r="G176" t="s">
        <v>135</v>
      </c>
      <c r="H176" s="119">
        <v>1</v>
      </c>
      <c r="I176" t="str">
        <f t="shared" si="2"/>
        <v>Hose, Discharge, Diameter</v>
      </c>
    </row>
    <row r="177" spans="1:9" x14ac:dyDescent="0.35">
      <c r="A177">
        <v>8354</v>
      </c>
      <c r="B177" t="s">
        <v>447</v>
      </c>
      <c r="C177" t="s">
        <v>394</v>
      </c>
      <c r="D177" t="s">
        <v>326</v>
      </c>
      <c r="F177" t="s">
        <v>449</v>
      </c>
      <c r="G177" t="s">
        <v>135</v>
      </c>
      <c r="H177" s="119">
        <v>1.35</v>
      </c>
      <c r="I177" t="str">
        <f t="shared" si="2"/>
        <v>Hose, Discharge, Diameter</v>
      </c>
    </row>
    <row r="178" spans="1:9" x14ac:dyDescent="0.35">
      <c r="A178">
        <v>8355</v>
      </c>
      <c r="B178" t="s">
        <v>447</v>
      </c>
      <c r="C178" t="s">
        <v>394</v>
      </c>
      <c r="D178" t="s">
        <v>160</v>
      </c>
      <c r="F178" t="s">
        <v>449</v>
      </c>
      <c r="G178" t="s">
        <v>135</v>
      </c>
      <c r="H178" s="119">
        <v>2.2000000000000002</v>
      </c>
      <c r="I178" t="str">
        <f t="shared" si="2"/>
        <v>Hose, Discharge, Diameter</v>
      </c>
    </row>
    <row r="179" spans="1:9" x14ac:dyDescent="0.35">
      <c r="A179">
        <v>8356</v>
      </c>
      <c r="B179" t="s">
        <v>452</v>
      </c>
      <c r="C179" t="s">
        <v>394</v>
      </c>
      <c r="D179" t="s">
        <v>448</v>
      </c>
      <c r="F179" t="s">
        <v>449</v>
      </c>
      <c r="G179" t="s">
        <v>135</v>
      </c>
      <c r="H179" s="119">
        <v>0.25</v>
      </c>
      <c r="I179" t="str">
        <f t="shared" si="2"/>
        <v>Hose, Suction, Diameter</v>
      </c>
    </row>
    <row r="180" spans="1:9" x14ac:dyDescent="0.35">
      <c r="A180">
        <v>8357</v>
      </c>
      <c r="B180" t="s">
        <v>452</v>
      </c>
      <c r="C180" t="s">
        <v>394</v>
      </c>
      <c r="D180" t="s">
        <v>450</v>
      </c>
      <c r="F180" t="s">
        <v>449</v>
      </c>
      <c r="G180" t="s">
        <v>135</v>
      </c>
      <c r="H180" s="119">
        <v>0.46</v>
      </c>
      <c r="I180" t="str">
        <f t="shared" si="2"/>
        <v>Hose, Suction, Diameter</v>
      </c>
    </row>
    <row r="181" spans="1:9" x14ac:dyDescent="0.35">
      <c r="A181">
        <v>8358</v>
      </c>
      <c r="B181" t="s">
        <v>452</v>
      </c>
      <c r="C181" t="s">
        <v>394</v>
      </c>
      <c r="D181" t="s">
        <v>323</v>
      </c>
      <c r="F181" t="s">
        <v>449</v>
      </c>
      <c r="G181" t="s">
        <v>135</v>
      </c>
      <c r="H181" s="119">
        <v>0.95</v>
      </c>
      <c r="I181" t="str">
        <f t="shared" si="2"/>
        <v>Hose, Suction, Diameter</v>
      </c>
    </row>
    <row r="182" spans="1:9" x14ac:dyDescent="0.35">
      <c r="A182">
        <v>8359</v>
      </c>
      <c r="B182" t="s">
        <v>452</v>
      </c>
      <c r="C182" t="s">
        <v>394</v>
      </c>
      <c r="D182" t="s">
        <v>451</v>
      </c>
      <c r="F182" t="s">
        <v>449</v>
      </c>
      <c r="G182" t="s">
        <v>135</v>
      </c>
      <c r="H182" s="119">
        <v>1.3</v>
      </c>
      <c r="I182" t="str">
        <f t="shared" si="2"/>
        <v>Hose, Suction, Diameter</v>
      </c>
    </row>
    <row r="183" spans="1:9" x14ac:dyDescent="0.35">
      <c r="A183">
        <v>8360</v>
      </c>
      <c r="B183" t="s">
        <v>452</v>
      </c>
      <c r="C183" t="s">
        <v>394</v>
      </c>
      <c r="D183" t="s">
        <v>326</v>
      </c>
      <c r="F183" t="s">
        <v>449</v>
      </c>
      <c r="G183" t="s">
        <v>135</v>
      </c>
      <c r="H183" s="119">
        <v>2.35</v>
      </c>
      <c r="I183" t="str">
        <f t="shared" si="2"/>
        <v>Hose, Suction, Diameter</v>
      </c>
    </row>
    <row r="184" spans="1:9" x14ac:dyDescent="0.35">
      <c r="A184">
        <v>8361</v>
      </c>
      <c r="B184" t="s">
        <v>452</v>
      </c>
      <c r="C184" t="s">
        <v>394</v>
      </c>
      <c r="D184" t="s">
        <v>160</v>
      </c>
      <c r="F184" t="s">
        <v>449</v>
      </c>
      <c r="G184" t="s">
        <v>135</v>
      </c>
      <c r="H184" s="119">
        <v>3.35</v>
      </c>
      <c r="I184" t="str">
        <f t="shared" si="2"/>
        <v>Hose, Suction, Diameter</v>
      </c>
    </row>
    <row r="185" spans="1:9" x14ac:dyDescent="0.35">
      <c r="A185">
        <v>8380</v>
      </c>
      <c r="B185" t="s">
        <v>453</v>
      </c>
      <c r="C185" t="s">
        <v>378</v>
      </c>
      <c r="D185" t="s">
        <v>379</v>
      </c>
      <c r="E185" t="s">
        <v>454</v>
      </c>
      <c r="F185" t="s">
        <v>455</v>
      </c>
      <c r="G185" t="s">
        <v>135</v>
      </c>
      <c r="H185" s="119">
        <v>13</v>
      </c>
      <c r="I185" t="str">
        <f t="shared" si="2"/>
        <v>Loader, Crawler, Bucket Capacity</v>
      </c>
    </row>
    <row r="186" spans="1:9" x14ac:dyDescent="0.35">
      <c r="A186">
        <v>8381</v>
      </c>
      <c r="B186" t="s">
        <v>453</v>
      </c>
      <c r="C186" t="s">
        <v>378</v>
      </c>
      <c r="D186" t="s">
        <v>456</v>
      </c>
      <c r="E186" t="s">
        <v>399</v>
      </c>
      <c r="F186" t="s">
        <v>455</v>
      </c>
      <c r="G186" t="s">
        <v>135</v>
      </c>
      <c r="H186" s="119">
        <v>23.5</v>
      </c>
      <c r="I186" t="str">
        <f t="shared" si="2"/>
        <v>Loader, Crawler, Bucket Capacity</v>
      </c>
    </row>
    <row r="187" spans="1:9" x14ac:dyDescent="0.35">
      <c r="A187">
        <v>8382</v>
      </c>
      <c r="B187" t="s">
        <v>453</v>
      </c>
      <c r="C187" t="s">
        <v>378</v>
      </c>
      <c r="D187" t="s">
        <v>457</v>
      </c>
      <c r="E187" t="s">
        <v>458</v>
      </c>
      <c r="F187" t="s">
        <v>455</v>
      </c>
      <c r="G187" t="s">
        <v>135</v>
      </c>
      <c r="H187" s="119">
        <v>49</v>
      </c>
      <c r="I187" t="str">
        <f t="shared" si="2"/>
        <v>Loader, Crawler, Bucket Capacity</v>
      </c>
    </row>
    <row r="188" spans="1:9" x14ac:dyDescent="0.35">
      <c r="A188">
        <v>8383</v>
      </c>
      <c r="B188" t="s">
        <v>453</v>
      </c>
      <c r="C188" t="s">
        <v>378</v>
      </c>
      <c r="D188" t="s">
        <v>459</v>
      </c>
      <c r="E188" t="s">
        <v>460</v>
      </c>
      <c r="F188" t="s">
        <v>455</v>
      </c>
      <c r="G188" t="s">
        <v>135</v>
      </c>
      <c r="H188" s="119">
        <v>87.25</v>
      </c>
      <c r="I188" t="str">
        <f t="shared" si="2"/>
        <v>Loader, Crawler, Bucket Capacity</v>
      </c>
    </row>
    <row r="189" spans="1:9" x14ac:dyDescent="0.35">
      <c r="A189">
        <v>8384</v>
      </c>
      <c r="B189" t="s">
        <v>453</v>
      </c>
      <c r="C189" t="s">
        <v>378</v>
      </c>
      <c r="D189" t="s">
        <v>461</v>
      </c>
      <c r="E189" t="s">
        <v>462</v>
      </c>
      <c r="F189" t="s">
        <v>455</v>
      </c>
      <c r="G189" t="s">
        <v>135</v>
      </c>
      <c r="H189" s="119">
        <v>128.75</v>
      </c>
      <c r="I189" t="str">
        <f t="shared" si="2"/>
        <v>Loader, Crawler, Bucket Capacity</v>
      </c>
    </row>
    <row r="190" spans="1:9" x14ac:dyDescent="0.35">
      <c r="A190">
        <v>8390</v>
      </c>
      <c r="B190" t="s">
        <v>463</v>
      </c>
      <c r="C190" t="s">
        <v>378</v>
      </c>
      <c r="D190" t="s">
        <v>379</v>
      </c>
      <c r="E190" t="s">
        <v>464</v>
      </c>
      <c r="G190" t="s">
        <v>135</v>
      </c>
      <c r="H190" s="119">
        <v>18</v>
      </c>
      <c r="I190" t="str">
        <f t="shared" si="2"/>
        <v>Loader, Wheel, Bucket Capacity</v>
      </c>
    </row>
    <row r="191" spans="1:9" x14ac:dyDescent="0.35">
      <c r="A191">
        <v>8391</v>
      </c>
      <c r="B191" t="s">
        <v>463</v>
      </c>
      <c r="C191" t="s">
        <v>378</v>
      </c>
      <c r="D191" t="s">
        <v>456</v>
      </c>
      <c r="E191" t="s">
        <v>399</v>
      </c>
      <c r="G191" t="s">
        <v>135</v>
      </c>
      <c r="H191" s="119">
        <v>24.25</v>
      </c>
      <c r="I191" t="str">
        <f t="shared" si="2"/>
        <v>Loader, Wheel, Bucket Capacity</v>
      </c>
    </row>
    <row r="192" spans="1:9" x14ac:dyDescent="0.35">
      <c r="A192">
        <v>8392</v>
      </c>
      <c r="B192" t="s">
        <v>463</v>
      </c>
      <c r="C192" t="s">
        <v>378</v>
      </c>
      <c r="D192" t="s">
        <v>457</v>
      </c>
      <c r="E192" t="s">
        <v>358</v>
      </c>
      <c r="G192" t="s">
        <v>135</v>
      </c>
      <c r="H192" s="119">
        <v>34.5</v>
      </c>
      <c r="I192" t="str">
        <f t="shared" si="2"/>
        <v>Loader, Wheel, Bucket Capacity</v>
      </c>
    </row>
    <row r="193" spans="1:9" x14ac:dyDescent="0.35">
      <c r="A193">
        <v>8393</v>
      </c>
      <c r="B193" t="s">
        <v>463</v>
      </c>
      <c r="C193" t="s">
        <v>378</v>
      </c>
      <c r="D193" t="s">
        <v>459</v>
      </c>
      <c r="E193" t="s">
        <v>465</v>
      </c>
      <c r="G193" t="s">
        <v>135</v>
      </c>
      <c r="H193" s="119">
        <v>44</v>
      </c>
      <c r="I193" t="str">
        <f t="shared" si="2"/>
        <v>Loader, Wheel, Bucket Capacity</v>
      </c>
    </row>
    <row r="194" spans="1:9" x14ac:dyDescent="0.35">
      <c r="A194">
        <v>8394</v>
      </c>
      <c r="B194" t="s">
        <v>463</v>
      </c>
      <c r="C194" t="s">
        <v>378</v>
      </c>
      <c r="D194" t="s">
        <v>461</v>
      </c>
      <c r="E194" t="s">
        <v>329</v>
      </c>
      <c r="G194" t="s">
        <v>135</v>
      </c>
      <c r="H194" s="119">
        <v>60.25</v>
      </c>
      <c r="I194" t="str">
        <f t="shared" ref="I194:I257" si="3">CONCATENATE(B194,", ",C194)</f>
        <v>Loader, Wheel, Bucket Capacity</v>
      </c>
    </row>
    <row r="195" spans="1:9" x14ac:dyDescent="0.35">
      <c r="A195">
        <v>8395</v>
      </c>
      <c r="B195" t="s">
        <v>463</v>
      </c>
      <c r="C195" t="s">
        <v>378</v>
      </c>
      <c r="D195" t="s">
        <v>466</v>
      </c>
      <c r="E195" t="s">
        <v>185</v>
      </c>
      <c r="G195" t="s">
        <v>135</v>
      </c>
      <c r="H195" s="119">
        <v>74.5</v>
      </c>
      <c r="I195" t="str">
        <f t="shared" si="3"/>
        <v>Loader, Wheel, Bucket Capacity</v>
      </c>
    </row>
    <row r="196" spans="1:9" x14ac:dyDescent="0.35">
      <c r="A196">
        <v>8396</v>
      </c>
      <c r="B196" t="s">
        <v>463</v>
      </c>
      <c r="C196" t="s">
        <v>378</v>
      </c>
      <c r="D196" t="s">
        <v>467</v>
      </c>
      <c r="E196" t="s">
        <v>468</v>
      </c>
      <c r="G196" t="s">
        <v>135</v>
      </c>
      <c r="H196" s="119">
        <v>98.25</v>
      </c>
      <c r="I196" t="str">
        <f t="shared" si="3"/>
        <v>Loader, Wheel, Bucket Capacity</v>
      </c>
    </row>
    <row r="197" spans="1:9" x14ac:dyDescent="0.35">
      <c r="A197">
        <v>8397</v>
      </c>
      <c r="B197" t="s">
        <v>463</v>
      </c>
      <c r="C197" t="s">
        <v>378</v>
      </c>
      <c r="D197" t="s">
        <v>469</v>
      </c>
      <c r="E197" t="s">
        <v>360</v>
      </c>
      <c r="G197" t="s">
        <v>135</v>
      </c>
      <c r="H197" s="119">
        <v>108</v>
      </c>
      <c r="I197" t="str">
        <f t="shared" si="3"/>
        <v>Loader, Wheel, Bucket Capacity</v>
      </c>
    </row>
    <row r="198" spans="1:9" x14ac:dyDescent="0.35">
      <c r="A198">
        <v>8398</v>
      </c>
      <c r="B198" t="s">
        <v>463</v>
      </c>
      <c r="C198" t="s">
        <v>378</v>
      </c>
      <c r="D198" t="s">
        <v>470</v>
      </c>
      <c r="E198" t="s">
        <v>471</v>
      </c>
      <c r="G198" t="s">
        <v>135</v>
      </c>
      <c r="H198" s="119">
        <v>167.75</v>
      </c>
      <c r="I198" t="str">
        <f t="shared" si="3"/>
        <v>Loader, Wheel, Bucket Capacity</v>
      </c>
    </row>
    <row r="199" spans="1:9" x14ac:dyDescent="0.35">
      <c r="I199" t="str">
        <f t="shared" si="3"/>
        <v xml:space="preserve">, </v>
      </c>
    </row>
    <row r="200" spans="1:9" x14ac:dyDescent="0.35">
      <c r="A200">
        <v>8401</v>
      </c>
      <c r="B200" t="s">
        <v>472</v>
      </c>
      <c r="E200" t="s">
        <v>473</v>
      </c>
      <c r="G200" t="s">
        <v>135</v>
      </c>
      <c r="H200" s="119">
        <v>26.25</v>
      </c>
      <c r="I200" t="str">
        <f t="shared" si="3"/>
        <v xml:space="preserve">Loader, Tractor, Wheel, </v>
      </c>
    </row>
    <row r="201" spans="1:9" x14ac:dyDescent="0.35">
      <c r="A201">
        <v>8410</v>
      </c>
      <c r="B201" t="s">
        <v>474</v>
      </c>
      <c r="C201" t="s">
        <v>475</v>
      </c>
      <c r="D201" t="s">
        <v>476</v>
      </c>
      <c r="G201" t="s">
        <v>135</v>
      </c>
      <c r="H201" s="119">
        <v>3.6</v>
      </c>
      <c r="I201" t="str">
        <f t="shared" si="3"/>
        <v>Mixer, Concrete Portable, Batching Capacity</v>
      </c>
    </row>
    <row r="202" spans="1:9" x14ac:dyDescent="0.35">
      <c r="A202">
        <v>8411</v>
      </c>
      <c r="B202" t="s">
        <v>474</v>
      </c>
      <c r="C202" t="s">
        <v>475</v>
      </c>
      <c r="D202" t="s">
        <v>477</v>
      </c>
      <c r="G202" t="s">
        <v>135</v>
      </c>
      <c r="H202" s="119">
        <v>5</v>
      </c>
      <c r="I202" t="str">
        <f t="shared" si="3"/>
        <v>Mixer, Concrete Portable, Batching Capacity</v>
      </c>
    </row>
    <row r="203" spans="1:9" x14ac:dyDescent="0.35">
      <c r="A203">
        <v>8412</v>
      </c>
      <c r="B203" t="s">
        <v>478</v>
      </c>
      <c r="C203" t="s">
        <v>475</v>
      </c>
      <c r="D203" t="s">
        <v>479</v>
      </c>
      <c r="E203" t="s">
        <v>133</v>
      </c>
      <c r="G203" t="s">
        <v>135</v>
      </c>
      <c r="H203" s="119">
        <v>9.5</v>
      </c>
      <c r="I203" t="str">
        <f t="shared" si="3"/>
        <v>Mixer, Concrete, Trailer Mntd, Batching Capacity</v>
      </c>
    </row>
    <row r="204" spans="1:9" x14ac:dyDescent="0.35">
      <c r="A204">
        <v>8413</v>
      </c>
      <c r="B204" t="s">
        <v>478</v>
      </c>
      <c r="C204" t="s">
        <v>475</v>
      </c>
      <c r="D204" t="s">
        <v>480</v>
      </c>
      <c r="E204" t="s">
        <v>418</v>
      </c>
      <c r="G204" t="s">
        <v>135</v>
      </c>
      <c r="H204" s="119">
        <v>17</v>
      </c>
      <c r="I204" t="str">
        <f t="shared" si="3"/>
        <v>Mixer, Concrete, Trailer Mntd, Batching Capacity</v>
      </c>
    </row>
    <row r="205" spans="1:9" x14ac:dyDescent="0.35">
      <c r="A205">
        <v>8419</v>
      </c>
      <c r="B205" t="s">
        <v>481</v>
      </c>
      <c r="C205" t="s">
        <v>482</v>
      </c>
      <c r="D205" t="s">
        <v>483</v>
      </c>
      <c r="G205" t="s">
        <v>135</v>
      </c>
      <c r="H205" s="119">
        <v>0.7</v>
      </c>
      <c r="I205" t="str">
        <f t="shared" si="3"/>
        <v>Breaker, Pavement Hand-Held, Weight</v>
      </c>
    </row>
    <row r="206" spans="1:9" x14ac:dyDescent="0.35">
      <c r="A206">
        <v>8420</v>
      </c>
      <c r="B206" t="s">
        <v>484</v>
      </c>
      <c r="E206" t="s">
        <v>485</v>
      </c>
      <c r="G206" t="s">
        <v>135</v>
      </c>
      <c r="H206" s="119">
        <v>35.75</v>
      </c>
      <c r="I206" t="str">
        <f t="shared" si="3"/>
        <v xml:space="preserve">Breaker, Pavement, </v>
      </c>
    </row>
    <row r="207" spans="1:9" x14ac:dyDescent="0.35">
      <c r="A207">
        <v>8423</v>
      </c>
      <c r="B207" t="s">
        <v>486</v>
      </c>
      <c r="C207" t="s">
        <v>487</v>
      </c>
      <c r="D207" t="s">
        <v>488</v>
      </c>
      <c r="E207" t="s">
        <v>465</v>
      </c>
      <c r="G207" t="s">
        <v>135</v>
      </c>
      <c r="H207" s="119">
        <v>58</v>
      </c>
      <c r="I207" t="str">
        <f t="shared" si="3"/>
        <v>Spreader, Chip, Spread Hopper Width</v>
      </c>
    </row>
    <row r="208" spans="1:9" x14ac:dyDescent="0.35">
      <c r="A208">
        <v>8424</v>
      </c>
      <c r="B208" t="s">
        <v>486</v>
      </c>
      <c r="C208" t="s">
        <v>487</v>
      </c>
      <c r="D208" t="s">
        <v>489</v>
      </c>
      <c r="E208" t="s">
        <v>404</v>
      </c>
      <c r="G208" t="s">
        <v>135</v>
      </c>
      <c r="H208" s="119">
        <v>92.5</v>
      </c>
      <c r="I208" t="str">
        <f t="shared" si="3"/>
        <v>Spreader, Chip, Spread Hopper Width</v>
      </c>
    </row>
    <row r="209" spans="1:9" x14ac:dyDescent="0.35">
      <c r="A209">
        <v>8425</v>
      </c>
      <c r="B209" t="s">
        <v>490</v>
      </c>
      <c r="C209" t="s">
        <v>491</v>
      </c>
      <c r="D209" t="s">
        <v>492</v>
      </c>
      <c r="E209" t="s">
        <v>154</v>
      </c>
      <c r="F209" t="s">
        <v>493</v>
      </c>
      <c r="G209" t="s">
        <v>135</v>
      </c>
      <c r="H209" s="119">
        <v>3.37</v>
      </c>
      <c r="I209" t="str">
        <f t="shared" si="3"/>
        <v>Spreader, Chip, Mntd, Hopper Size</v>
      </c>
    </row>
    <row r="210" spans="1:9" x14ac:dyDescent="0.35">
      <c r="A210">
        <v>8430</v>
      </c>
      <c r="B210" t="s">
        <v>494</v>
      </c>
      <c r="F210" t="s">
        <v>495</v>
      </c>
      <c r="G210" t="s">
        <v>135</v>
      </c>
      <c r="H210" s="119">
        <v>8</v>
      </c>
      <c r="I210" t="str">
        <f t="shared" si="3"/>
        <v xml:space="preserve">Paver, Asphalt, Towed, </v>
      </c>
    </row>
    <row r="211" spans="1:9" x14ac:dyDescent="0.35">
      <c r="A211">
        <v>8431</v>
      </c>
      <c r="B211" t="s">
        <v>496</v>
      </c>
      <c r="E211" t="s">
        <v>139</v>
      </c>
      <c r="F211" t="s">
        <v>497</v>
      </c>
      <c r="G211" t="s">
        <v>135</v>
      </c>
      <c r="H211" s="119">
        <v>50</v>
      </c>
      <c r="I211" t="str">
        <f t="shared" si="3"/>
        <v xml:space="preserve">Paver, Asphalt, </v>
      </c>
    </row>
    <row r="212" spans="1:9" x14ac:dyDescent="0.35">
      <c r="A212">
        <v>8432</v>
      </c>
      <c r="B212" t="s">
        <v>496</v>
      </c>
      <c r="E212" t="s">
        <v>328</v>
      </c>
      <c r="F212" t="s">
        <v>497</v>
      </c>
      <c r="G212" t="s">
        <v>135</v>
      </c>
      <c r="H212" s="119">
        <v>135</v>
      </c>
      <c r="I212" t="str">
        <f t="shared" si="3"/>
        <v xml:space="preserve">Paver, Asphalt, </v>
      </c>
    </row>
    <row r="213" spans="1:9" x14ac:dyDescent="0.35">
      <c r="A213">
        <v>8433</v>
      </c>
      <c r="B213" t="s">
        <v>496</v>
      </c>
      <c r="E213" t="s">
        <v>259</v>
      </c>
      <c r="F213" t="s">
        <v>497</v>
      </c>
      <c r="G213" t="s">
        <v>135</v>
      </c>
      <c r="H213" s="119">
        <v>114</v>
      </c>
      <c r="I213" t="str">
        <f t="shared" si="3"/>
        <v xml:space="preserve">Paver, Asphalt, </v>
      </c>
    </row>
    <row r="214" spans="1:9" x14ac:dyDescent="0.35">
      <c r="A214">
        <v>8434</v>
      </c>
      <c r="B214" t="s">
        <v>496</v>
      </c>
      <c r="E214" t="s">
        <v>185</v>
      </c>
      <c r="F214" t="s">
        <v>497</v>
      </c>
      <c r="G214" t="s">
        <v>135</v>
      </c>
      <c r="H214" s="119">
        <v>147.75</v>
      </c>
      <c r="I214" t="str">
        <f t="shared" si="3"/>
        <v xml:space="preserve">Paver, Asphalt, </v>
      </c>
    </row>
    <row r="215" spans="1:9" x14ac:dyDescent="0.35">
      <c r="A215">
        <v>8436</v>
      </c>
      <c r="B215" t="s">
        <v>498</v>
      </c>
      <c r="E215" t="s">
        <v>285</v>
      </c>
      <c r="G215" t="s">
        <v>135</v>
      </c>
      <c r="H215" s="119">
        <v>55.25</v>
      </c>
      <c r="I215" t="str">
        <f t="shared" si="3"/>
        <v xml:space="preserve">Pick-up, Asphalt, </v>
      </c>
    </row>
    <row r="216" spans="1:9" x14ac:dyDescent="0.35">
      <c r="A216">
        <v>8437</v>
      </c>
      <c r="B216" t="s">
        <v>498</v>
      </c>
      <c r="E216" t="s">
        <v>151</v>
      </c>
      <c r="G216" t="s">
        <v>135</v>
      </c>
      <c r="H216" s="119">
        <v>89</v>
      </c>
      <c r="I216" t="str">
        <f t="shared" si="3"/>
        <v xml:space="preserve">Pick-up, Asphalt, </v>
      </c>
    </row>
    <row r="217" spans="1:9" x14ac:dyDescent="0.35">
      <c r="A217">
        <v>8438</v>
      </c>
      <c r="B217" t="s">
        <v>498</v>
      </c>
      <c r="E217" t="s">
        <v>329</v>
      </c>
      <c r="G217" t="s">
        <v>135</v>
      </c>
      <c r="H217" s="119">
        <v>120</v>
      </c>
      <c r="I217" t="str">
        <f t="shared" si="3"/>
        <v xml:space="preserve">Pick-up, Asphalt, </v>
      </c>
    </row>
    <row r="218" spans="1:9" x14ac:dyDescent="0.35">
      <c r="A218">
        <v>8439</v>
      </c>
      <c r="B218" t="s">
        <v>498</v>
      </c>
      <c r="E218" t="s">
        <v>499</v>
      </c>
      <c r="G218" t="s">
        <v>135</v>
      </c>
      <c r="H218" s="119">
        <v>145.75</v>
      </c>
      <c r="I218" t="str">
        <f t="shared" si="3"/>
        <v xml:space="preserve">Pick-up, Asphalt, </v>
      </c>
    </row>
    <row r="219" spans="1:9" x14ac:dyDescent="0.35">
      <c r="A219">
        <v>8440</v>
      </c>
      <c r="B219" t="s">
        <v>500</v>
      </c>
      <c r="C219" t="s">
        <v>501</v>
      </c>
      <c r="D219" t="s">
        <v>502</v>
      </c>
      <c r="E219" t="s">
        <v>503</v>
      </c>
      <c r="G219" t="s">
        <v>135</v>
      </c>
      <c r="H219" s="119">
        <v>9.25</v>
      </c>
      <c r="I219" t="str">
        <f t="shared" si="3"/>
        <v>Striper, Paint Capacity</v>
      </c>
    </row>
    <row r="220" spans="1:9" x14ac:dyDescent="0.35">
      <c r="A220">
        <v>8441</v>
      </c>
      <c r="B220" t="s">
        <v>500</v>
      </c>
      <c r="C220" t="s">
        <v>501</v>
      </c>
      <c r="D220" t="s">
        <v>504</v>
      </c>
      <c r="E220" t="s">
        <v>399</v>
      </c>
      <c r="G220" t="s">
        <v>135</v>
      </c>
      <c r="H220" s="119">
        <v>20.5</v>
      </c>
      <c r="I220" t="str">
        <f t="shared" si="3"/>
        <v>Striper, Paint Capacity</v>
      </c>
    </row>
    <row r="221" spans="1:9" x14ac:dyDescent="0.35">
      <c r="A221">
        <v>8442</v>
      </c>
      <c r="B221" t="s">
        <v>500</v>
      </c>
      <c r="C221" t="s">
        <v>501</v>
      </c>
      <c r="D221" t="s">
        <v>505</v>
      </c>
      <c r="E221" t="s">
        <v>506</v>
      </c>
      <c r="G221" t="s">
        <v>135</v>
      </c>
      <c r="H221" s="119">
        <v>39.75</v>
      </c>
      <c r="I221" t="str">
        <f t="shared" si="3"/>
        <v>Striper, Paint Capacity</v>
      </c>
    </row>
    <row r="222" spans="1:9" x14ac:dyDescent="0.35">
      <c r="A222">
        <v>8445</v>
      </c>
      <c r="B222" t="s">
        <v>507</v>
      </c>
      <c r="C222" t="s">
        <v>501</v>
      </c>
      <c r="D222" t="s">
        <v>505</v>
      </c>
      <c r="E222" t="s">
        <v>508</v>
      </c>
      <c r="G222" t="s">
        <v>135</v>
      </c>
      <c r="H222" s="119">
        <v>79.5</v>
      </c>
      <c r="I222" t="str">
        <f t="shared" si="3"/>
        <v>Striper, Truck Mntd, Paint Capacity</v>
      </c>
    </row>
    <row r="223" spans="1:9" x14ac:dyDescent="0.35">
      <c r="A223">
        <v>8446</v>
      </c>
      <c r="B223" t="s">
        <v>509</v>
      </c>
      <c r="C223" t="s">
        <v>501</v>
      </c>
      <c r="D223" t="s">
        <v>510</v>
      </c>
      <c r="G223" t="s">
        <v>135</v>
      </c>
      <c r="H223" s="119">
        <v>3.65</v>
      </c>
      <c r="I223" t="str">
        <f t="shared" si="3"/>
        <v>Striper, Walk-behind, Paint Capacity</v>
      </c>
    </row>
    <row r="224" spans="1:9" x14ac:dyDescent="0.35">
      <c r="A224">
        <v>8447</v>
      </c>
      <c r="B224" t="s">
        <v>511</v>
      </c>
      <c r="C224" t="s">
        <v>512</v>
      </c>
      <c r="F224" t="s">
        <v>513</v>
      </c>
      <c r="G224" t="s">
        <v>135</v>
      </c>
      <c r="H224" s="119">
        <v>26.6</v>
      </c>
      <c r="I224" t="str">
        <f t="shared" si="3"/>
        <v>Paver accessory -Belt Extension, 2002 Leeboy</v>
      </c>
    </row>
    <row r="225" spans="1:9" x14ac:dyDescent="0.35">
      <c r="A225">
        <v>8450</v>
      </c>
      <c r="B225" t="s">
        <v>514</v>
      </c>
      <c r="C225" t="s">
        <v>515</v>
      </c>
      <c r="D225" t="s">
        <v>516</v>
      </c>
      <c r="F225" t="s">
        <v>517</v>
      </c>
      <c r="G225" t="s">
        <v>135</v>
      </c>
      <c r="H225" s="119">
        <v>16.75</v>
      </c>
      <c r="I225" t="str">
        <f t="shared" si="3"/>
        <v>Plow, Snow, Grader Mntd, Width</v>
      </c>
    </row>
    <row r="226" spans="1:9" x14ac:dyDescent="0.35">
      <c r="A226">
        <v>8451</v>
      </c>
      <c r="B226" t="s">
        <v>514</v>
      </c>
      <c r="C226" t="s">
        <v>515</v>
      </c>
      <c r="D226" t="s">
        <v>518</v>
      </c>
      <c r="F226" t="s">
        <v>517</v>
      </c>
      <c r="G226" t="s">
        <v>135</v>
      </c>
      <c r="H226" s="119">
        <v>24</v>
      </c>
      <c r="I226" t="str">
        <f t="shared" si="3"/>
        <v>Plow, Snow, Grader Mntd, Width</v>
      </c>
    </row>
    <row r="227" spans="1:9" x14ac:dyDescent="0.35">
      <c r="A227">
        <v>8452</v>
      </c>
      <c r="B227" t="s">
        <v>519</v>
      </c>
      <c r="C227" t="s">
        <v>515</v>
      </c>
      <c r="D227" t="s">
        <v>520</v>
      </c>
      <c r="F227" t="s">
        <v>521</v>
      </c>
      <c r="G227" t="s">
        <v>135</v>
      </c>
      <c r="H227" s="119">
        <v>11.75</v>
      </c>
      <c r="I227" t="str">
        <f t="shared" si="3"/>
        <v>Plow, Truck Mntd, Width</v>
      </c>
    </row>
    <row r="228" spans="1:9" x14ac:dyDescent="0.35">
      <c r="A228">
        <v>8453</v>
      </c>
      <c r="B228" t="s">
        <v>519</v>
      </c>
      <c r="C228" t="s">
        <v>515</v>
      </c>
      <c r="D228" t="s">
        <v>520</v>
      </c>
      <c r="F228" t="s">
        <v>522</v>
      </c>
      <c r="G228" t="s">
        <v>135</v>
      </c>
      <c r="H228" s="119">
        <v>19.75</v>
      </c>
      <c r="I228" t="str">
        <f t="shared" si="3"/>
        <v>Plow, Truck Mntd, Width</v>
      </c>
    </row>
    <row r="229" spans="1:9" x14ac:dyDescent="0.35">
      <c r="A229">
        <v>8455</v>
      </c>
      <c r="B229" t="s">
        <v>523</v>
      </c>
      <c r="C229" t="s">
        <v>524</v>
      </c>
      <c r="D229" t="s">
        <v>525</v>
      </c>
      <c r="G229" t="s">
        <v>135</v>
      </c>
      <c r="H229" s="119">
        <v>3.75</v>
      </c>
      <c r="I229" t="str">
        <f t="shared" si="3"/>
        <v>Spreader, Sand, Mounting</v>
      </c>
    </row>
    <row r="230" spans="1:9" x14ac:dyDescent="0.35">
      <c r="A230">
        <v>8456</v>
      </c>
      <c r="B230" t="s">
        <v>523</v>
      </c>
      <c r="C230" t="s">
        <v>524</v>
      </c>
      <c r="D230" t="s">
        <v>526</v>
      </c>
      <c r="G230" t="s">
        <v>135</v>
      </c>
      <c r="H230" s="119">
        <v>5.9</v>
      </c>
      <c r="I230" t="str">
        <f t="shared" si="3"/>
        <v>Spreader, Sand, Mounting</v>
      </c>
    </row>
    <row r="231" spans="1:9" x14ac:dyDescent="0.35">
      <c r="A231">
        <v>8457</v>
      </c>
      <c r="B231" t="s">
        <v>523</v>
      </c>
      <c r="C231" t="s">
        <v>524</v>
      </c>
      <c r="D231" t="s">
        <v>527</v>
      </c>
      <c r="G231" t="s">
        <v>135</v>
      </c>
      <c r="H231" s="119">
        <v>7.9</v>
      </c>
      <c r="I231" t="str">
        <f t="shared" si="3"/>
        <v>Spreader, Sand, Mounting</v>
      </c>
    </row>
    <row r="232" spans="1:9" x14ac:dyDescent="0.35">
      <c r="A232">
        <v>8458</v>
      </c>
      <c r="B232" t="s">
        <v>528</v>
      </c>
      <c r="C232" t="s">
        <v>47</v>
      </c>
      <c r="D232" t="s">
        <v>466</v>
      </c>
      <c r="E232" t="s">
        <v>529</v>
      </c>
      <c r="F232" t="s">
        <v>493</v>
      </c>
      <c r="G232" t="s">
        <v>135</v>
      </c>
      <c r="H232" s="119">
        <v>4.25</v>
      </c>
      <c r="I232" t="str">
        <f t="shared" si="3"/>
        <v>Spreader, Chemical, Capacity</v>
      </c>
    </row>
    <row r="233" spans="1:9" x14ac:dyDescent="0.35">
      <c r="A233">
        <v>8469</v>
      </c>
      <c r="B233" t="s">
        <v>530</v>
      </c>
      <c r="C233" t="s">
        <v>531</v>
      </c>
      <c r="D233" t="s">
        <v>532</v>
      </c>
      <c r="E233" t="s">
        <v>533</v>
      </c>
      <c r="F233" t="s">
        <v>534</v>
      </c>
      <c r="G233" t="s">
        <v>135</v>
      </c>
      <c r="H233" s="119">
        <v>4.8</v>
      </c>
      <c r="I233" t="str">
        <f t="shared" si="3"/>
        <v>Pump -  Trash Pump, 10 MTC</v>
      </c>
    </row>
    <row r="234" spans="1:9" x14ac:dyDescent="0.35">
      <c r="A234">
        <v>8470</v>
      </c>
      <c r="B234" t="s">
        <v>535</v>
      </c>
      <c r="E234" t="s">
        <v>529</v>
      </c>
      <c r="F234" t="s">
        <v>536</v>
      </c>
      <c r="G234" t="s">
        <v>135</v>
      </c>
      <c r="H234" s="119">
        <v>2.65</v>
      </c>
      <c r="I234" t="str">
        <f t="shared" si="3"/>
        <v xml:space="preserve">Pump, </v>
      </c>
    </row>
    <row r="235" spans="1:9" x14ac:dyDescent="0.35">
      <c r="A235">
        <v>8471</v>
      </c>
      <c r="B235" t="s">
        <v>535</v>
      </c>
      <c r="E235" t="s">
        <v>161</v>
      </c>
      <c r="F235" t="s">
        <v>536</v>
      </c>
      <c r="G235" t="s">
        <v>135</v>
      </c>
      <c r="H235" s="119">
        <v>3.2</v>
      </c>
      <c r="I235" t="str">
        <f t="shared" si="3"/>
        <v xml:space="preserve">Pump, </v>
      </c>
    </row>
    <row r="236" spans="1:9" x14ac:dyDescent="0.35">
      <c r="A236">
        <v>8472</v>
      </c>
      <c r="B236" t="s">
        <v>535</v>
      </c>
      <c r="E236" t="s">
        <v>133</v>
      </c>
      <c r="F236" t="s">
        <v>536</v>
      </c>
      <c r="G236" t="s">
        <v>135</v>
      </c>
      <c r="H236" s="119">
        <v>4.4000000000000004</v>
      </c>
      <c r="I236" t="str">
        <f t="shared" si="3"/>
        <v xml:space="preserve">Pump, </v>
      </c>
    </row>
    <row r="237" spans="1:9" x14ac:dyDescent="0.35">
      <c r="A237">
        <v>8473</v>
      </c>
      <c r="B237" t="s">
        <v>535</v>
      </c>
      <c r="E237" t="s">
        <v>537</v>
      </c>
      <c r="F237" t="s">
        <v>536</v>
      </c>
      <c r="G237" t="s">
        <v>135</v>
      </c>
      <c r="H237" s="119">
        <v>8</v>
      </c>
      <c r="I237" t="str">
        <f t="shared" si="3"/>
        <v xml:space="preserve">Pump, </v>
      </c>
    </row>
    <row r="238" spans="1:9" x14ac:dyDescent="0.35">
      <c r="A238">
        <v>8474</v>
      </c>
      <c r="B238" t="s">
        <v>535</v>
      </c>
      <c r="E238" t="s">
        <v>418</v>
      </c>
      <c r="F238" t="s">
        <v>536</v>
      </c>
      <c r="G238" t="s">
        <v>135</v>
      </c>
      <c r="H238" s="119">
        <v>9.6999999999999993</v>
      </c>
      <c r="I238" t="str">
        <f t="shared" si="3"/>
        <v xml:space="preserve">Pump, </v>
      </c>
    </row>
    <row r="239" spans="1:9" x14ac:dyDescent="0.35">
      <c r="A239">
        <v>8475</v>
      </c>
      <c r="B239" t="s">
        <v>535</v>
      </c>
      <c r="E239" t="s">
        <v>538</v>
      </c>
      <c r="F239" t="s">
        <v>536</v>
      </c>
      <c r="G239" t="s">
        <v>135</v>
      </c>
      <c r="H239" s="119">
        <v>18.5</v>
      </c>
      <c r="I239" t="str">
        <f t="shared" si="3"/>
        <v xml:space="preserve">Pump, </v>
      </c>
    </row>
    <row r="240" spans="1:9" x14ac:dyDescent="0.35">
      <c r="A240">
        <v>8476</v>
      </c>
      <c r="B240" t="s">
        <v>535</v>
      </c>
      <c r="E240" t="s">
        <v>399</v>
      </c>
      <c r="F240" t="s">
        <v>536</v>
      </c>
      <c r="G240" t="s">
        <v>135</v>
      </c>
      <c r="H240" s="119">
        <v>22</v>
      </c>
      <c r="I240" t="str">
        <f t="shared" si="3"/>
        <v xml:space="preserve">Pump, </v>
      </c>
    </row>
    <row r="241" spans="1:9" x14ac:dyDescent="0.35">
      <c r="A241">
        <v>8477</v>
      </c>
      <c r="B241" t="s">
        <v>535</v>
      </c>
      <c r="E241" t="s">
        <v>539</v>
      </c>
      <c r="F241" t="s">
        <v>536</v>
      </c>
      <c r="G241" t="s">
        <v>135</v>
      </c>
      <c r="H241" s="119">
        <v>34</v>
      </c>
      <c r="I241" t="str">
        <f t="shared" si="3"/>
        <v xml:space="preserve">Pump, </v>
      </c>
    </row>
    <row r="242" spans="1:9" x14ac:dyDescent="0.35">
      <c r="A242">
        <v>8478</v>
      </c>
      <c r="B242" t="s">
        <v>535</v>
      </c>
      <c r="E242" t="s">
        <v>402</v>
      </c>
      <c r="F242" t="s">
        <v>536</v>
      </c>
      <c r="G242" t="s">
        <v>135</v>
      </c>
      <c r="H242" s="119">
        <v>35.75</v>
      </c>
      <c r="I242" t="str">
        <f t="shared" si="3"/>
        <v xml:space="preserve">Pump, </v>
      </c>
    </row>
    <row r="243" spans="1:9" x14ac:dyDescent="0.35">
      <c r="A243">
        <v>8479</v>
      </c>
      <c r="B243" t="s">
        <v>535</v>
      </c>
      <c r="E243" t="s">
        <v>329</v>
      </c>
      <c r="F243" t="s">
        <v>536</v>
      </c>
      <c r="G243" t="s">
        <v>135</v>
      </c>
      <c r="H243" s="119">
        <v>42</v>
      </c>
      <c r="I243" t="str">
        <f t="shared" si="3"/>
        <v xml:space="preserve">Pump, </v>
      </c>
    </row>
    <row r="244" spans="1:9" x14ac:dyDescent="0.35">
      <c r="A244">
        <v>8480</v>
      </c>
      <c r="B244" t="s">
        <v>535</v>
      </c>
      <c r="E244" t="s">
        <v>499</v>
      </c>
      <c r="F244" t="s">
        <v>540</v>
      </c>
      <c r="G244" t="s">
        <v>135</v>
      </c>
      <c r="H244" s="119">
        <v>77</v>
      </c>
      <c r="I244" t="str">
        <f t="shared" si="3"/>
        <v xml:space="preserve">Pump, </v>
      </c>
    </row>
    <row r="245" spans="1:9" x14ac:dyDescent="0.35">
      <c r="A245">
        <v>8481</v>
      </c>
      <c r="B245" t="s">
        <v>535</v>
      </c>
      <c r="E245" t="s">
        <v>541</v>
      </c>
      <c r="F245" t="s">
        <v>542</v>
      </c>
      <c r="G245" t="s">
        <v>135</v>
      </c>
      <c r="H245" s="119">
        <v>98</v>
      </c>
      <c r="I245" t="str">
        <f t="shared" si="3"/>
        <v xml:space="preserve">Pump, </v>
      </c>
    </row>
    <row r="246" spans="1:9" x14ac:dyDescent="0.35">
      <c r="A246">
        <v>8482</v>
      </c>
      <c r="B246" t="s">
        <v>535</v>
      </c>
      <c r="E246" t="s">
        <v>543</v>
      </c>
      <c r="F246" t="s">
        <v>540</v>
      </c>
      <c r="G246" t="s">
        <v>135</v>
      </c>
      <c r="H246" s="119">
        <v>120</v>
      </c>
      <c r="I246" t="str">
        <f t="shared" si="3"/>
        <v xml:space="preserve">Pump, </v>
      </c>
    </row>
    <row r="247" spans="1:9" x14ac:dyDescent="0.35">
      <c r="A247">
        <v>8483</v>
      </c>
      <c r="B247" t="s">
        <v>535</v>
      </c>
      <c r="E247" t="s">
        <v>149</v>
      </c>
      <c r="F247" t="s">
        <v>540</v>
      </c>
      <c r="G247" t="s">
        <v>135</v>
      </c>
      <c r="H247" s="119">
        <v>140</v>
      </c>
      <c r="I247" t="str">
        <f t="shared" si="3"/>
        <v xml:space="preserve">Pump, </v>
      </c>
    </row>
    <row r="248" spans="1:9" x14ac:dyDescent="0.35">
      <c r="A248">
        <v>8484</v>
      </c>
      <c r="B248" t="s">
        <v>535</v>
      </c>
      <c r="E248" t="s">
        <v>544</v>
      </c>
      <c r="F248" t="s">
        <v>540</v>
      </c>
      <c r="G248" t="s">
        <v>135</v>
      </c>
      <c r="H248" s="119">
        <v>162</v>
      </c>
      <c r="I248" t="str">
        <f t="shared" si="3"/>
        <v xml:space="preserve">Pump, </v>
      </c>
    </row>
    <row r="249" spans="1:9" x14ac:dyDescent="0.35">
      <c r="A249">
        <v>8485</v>
      </c>
      <c r="B249" t="s">
        <v>535</v>
      </c>
      <c r="E249" t="s">
        <v>385</v>
      </c>
      <c r="F249" t="s">
        <v>540</v>
      </c>
      <c r="G249" t="s">
        <v>135</v>
      </c>
      <c r="H249" s="119">
        <v>183</v>
      </c>
      <c r="I249" t="str">
        <f t="shared" si="3"/>
        <v xml:space="preserve">Pump, </v>
      </c>
    </row>
    <row r="250" spans="1:9" x14ac:dyDescent="0.35">
      <c r="A250">
        <v>8486</v>
      </c>
      <c r="B250" t="s">
        <v>545</v>
      </c>
      <c r="C250" t="s">
        <v>546</v>
      </c>
      <c r="D250" t="s">
        <v>261</v>
      </c>
      <c r="F250" t="s">
        <v>547</v>
      </c>
      <c r="G250" t="s">
        <v>135</v>
      </c>
      <c r="H250" s="119">
        <v>7</v>
      </c>
      <c r="I250" t="str">
        <f t="shared" si="3"/>
        <v>Aerial Lift, Truck Mntd, Max. Platform Height</v>
      </c>
    </row>
    <row r="251" spans="1:9" x14ac:dyDescent="0.35">
      <c r="A251">
        <v>8487</v>
      </c>
      <c r="B251" t="s">
        <v>545</v>
      </c>
      <c r="C251" t="s">
        <v>546</v>
      </c>
      <c r="D251" t="s">
        <v>548</v>
      </c>
      <c r="F251" t="s">
        <v>547</v>
      </c>
      <c r="G251" t="s">
        <v>135</v>
      </c>
      <c r="H251" s="119">
        <v>12</v>
      </c>
      <c r="I251" t="str">
        <f t="shared" si="3"/>
        <v>Aerial Lift, Truck Mntd, Max. Platform Height</v>
      </c>
    </row>
    <row r="252" spans="1:9" x14ac:dyDescent="0.35">
      <c r="A252">
        <v>8488</v>
      </c>
      <c r="B252" t="s">
        <v>545</v>
      </c>
      <c r="C252" t="s">
        <v>546</v>
      </c>
      <c r="D252" t="s">
        <v>549</v>
      </c>
      <c r="F252" t="s">
        <v>547</v>
      </c>
      <c r="G252" t="s">
        <v>135</v>
      </c>
      <c r="H252" s="119">
        <v>23.5</v>
      </c>
      <c r="I252" t="str">
        <f t="shared" si="3"/>
        <v>Aerial Lift, Truck Mntd, Max. Platform Height</v>
      </c>
    </row>
    <row r="253" spans="1:9" x14ac:dyDescent="0.35">
      <c r="A253">
        <v>8489</v>
      </c>
      <c r="B253" t="s">
        <v>545</v>
      </c>
      <c r="C253" t="s">
        <v>546</v>
      </c>
      <c r="D253" t="s">
        <v>550</v>
      </c>
      <c r="F253" t="s">
        <v>547</v>
      </c>
      <c r="G253" t="s">
        <v>135</v>
      </c>
      <c r="H253" s="119">
        <v>34.5</v>
      </c>
      <c r="I253" t="str">
        <f t="shared" si="3"/>
        <v>Aerial Lift, Truck Mntd, Max. Platform Height</v>
      </c>
    </row>
    <row r="254" spans="1:9" x14ac:dyDescent="0.35">
      <c r="A254">
        <v>8490</v>
      </c>
      <c r="B254" t="s">
        <v>551</v>
      </c>
      <c r="C254" t="s">
        <v>546</v>
      </c>
      <c r="D254" t="s">
        <v>552</v>
      </c>
      <c r="E254" t="s">
        <v>537</v>
      </c>
      <c r="F254" t="s">
        <v>553</v>
      </c>
      <c r="G254" t="s">
        <v>135</v>
      </c>
      <c r="H254" s="119">
        <v>9</v>
      </c>
      <c r="I254" t="str">
        <f t="shared" si="3"/>
        <v>Aerial Lift, Self-Propelled, Max. Platform Height</v>
      </c>
    </row>
    <row r="255" spans="1:9" x14ac:dyDescent="0.35">
      <c r="A255">
        <v>8491</v>
      </c>
      <c r="B255" t="s">
        <v>551</v>
      </c>
      <c r="C255" t="s">
        <v>546</v>
      </c>
      <c r="D255" t="s">
        <v>554</v>
      </c>
      <c r="E255" t="s">
        <v>137</v>
      </c>
      <c r="F255" t="s">
        <v>553</v>
      </c>
      <c r="G255" t="s">
        <v>135</v>
      </c>
      <c r="H255" s="119">
        <v>12.8</v>
      </c>
      <c r="I255" t="str">
        <f t="shared" si="3"/>
        <v>Aerial Lift, Self-Propelled, Max. Platform Height</v>
      </c>
    </row>
    <row r="256" spans="1:9" x14ac:dyDescent="0.35">
      <c r="A256">
        <v>8492</v>
      </c>
      <c r="B256" t="s">
        <v>551</v>
      </c>
      <c r="C256" t="s">
        <v>546</v>
      </c>
      <c r="D256" t="s">
        <v>555</v>
      </c>
      <c r="E256" t="s">
        <v>139</v>
      </c>
      <c r="F256" t="s">
        <v>553</v>
      </c>
      <c r="G256" t="s">
        <v>135</v>
      </c>
      <c r="H256" s="119">
        <v>18.75</v>
      </c>
      <c r="I256" t="str">
        <f t="shared" si="3"/>
        <v>Aerial Lift, Self-Propelled, Max. Platform Height</v>
      </c>
    </row>
    <row r="257" spans="1:9" x14ac:dyDescent="0.35">
      <c r="A257">
        <v>8493</v>
      </c>
      <c r="B257" t="s">
        <v>551</v>
      </c>
      <c r="C257" t="s">
        <v>546</v>
      </c>
      <c r="D257" t="s">
        <v>556</v>
      </c>
      <c r="E257" t="s">
        <v>557</v>
      </c>
      <c r="F257" t="s">
        <v>558</v>
      </c>
      <c r="G257" t="s">
        <v>135</v>
      </c>
      <c r="H257" s="119">
        <v>59.5</v>
      </c>
      <c r="I257" t="str">
        <f t="shared" si="3"/>
        <v>Aerial Lift, Self-Propelled, Max. Platform Height</v>
      </c>
    </row>
    <row r="258" spans="1:9" x14ac:dyDescent="0.35">
      <c r="A258">
        <v>8494</v>
      </c>
      <c r="B258" t="s">
        <v>551</v>
      </c>
      <c r="C258" t="s">
        <v>546</v>
      </c>
      <c r="D258" t="s">
        <v>559</v>
      </c>
      <c r="E258" t="s">
        <v>180</v>
      </c>
      <c r="F258" t="s">
        <v>558</v>
      </c>
      <c r="G258" t="s">
        <v>135</v>
      </c>
      <c r="H258" s="119">
        <v>78</v>
      </c>
      <c r="I258" t="str">
        <f t="shared" ref="I258:I321" si="4">CONCATENATE(B258,", ",C258)</f>
        <v>Aerial Lift, Self-Propelled, Max. Platform Height</v>
      </c>
    </row>
    <row r="259" spans="1:9" x14ac:dyDescent="0.35">
      <c r="A259">
        <v>8495</v>
      </c>
      <c r="B259" t="s">
        <v>560</v>
      </c>
      <c r="C259" t="s">
        <v>561</v>
      </c>
      <c r="D259" t="s">
        <v>562</v>
      </c>
      <c r="E259" t="s">
        <v>563</v>
      </c>
      <c r="F259" t="s">
        <v>564</v>
      </c>
      <c r="G259" t="s">
        <v>135</v>
      </c>
      <c r="H259" s="119">
        <v>24.5</v>
      </c>
      <c r="I259" t="str">
        <f t="shared" si="4"/>
        <v>I.C. Aerial Lift, Self-Propelled, Max. Platform Height - 40 Ft</v>
      </c>
    </row>
    <row r="260" spans="1:9" x14ac:dyDescent="0.35">
      <c r="A260">
        <v>8496</v>
      </c>
      <c r="B260" t="s">
        <v>565</v>
      </c>
      <c r="C260" t="s">
        <v>566</v>
      </c>
      <c r="D260" t="s">
        <v>567</v>
      </c>
      <c r="F260" t="s">
        <v>568</v>
      </c>
      <c r="G260" t="s">
        <v>135</v>
      </c>
      <c r="H260" s="119">
        <v>10.75</v>
      </c>
      <c r="I260" t="str">
        <f t="shared" si="4"/>
        <v>Crane, Truck Mntd, Max. Lift Capacity</v>
      </c>
    </row>
    <row r="261" spans="1:9" x14ac:dyDescent="0.35">
      <c r="A261">
        <v>8497</v>
      </c>
      <c r="B261" t="s">
        <v>565</v>
      </c>
      <c r="C261" t="s">
        <v>566</v>
      </c>
      <c r="D261" t="s">
        <v>569</v>
      </c>
      <c r="F261" t="s">
        <v>568</v>
      </c>
      <c r="G261" t="s">
        <v>135</v>
      </c>
      <c r="H261" s="119">
        <v>17</v>
      </c>
      <c r="I261" t="str">
        <f t="shared" si="4"/>
        <v>Crane, Truck Mntd, Max. Lift Capacity</v>
      </c>
    </row>
    <row r="262" spans="1:9" x14ac:dyDescent="0.35">
      <c r="A262">
        <v>8498</v>
      </c>
      <c r="B262" t="s">
        <v>565</v>
      </c>
      <c r="C262" t="s">
        <v>566</v>
      </c>
      <c r="D262" t="s">
        <v>570</v>
      </c>
      <c r="F262" t="s">
        <v>568</v>
      </c>
      <c r="G262" t="s">
        <v>135</v>
      </c>
      <c r="H262" s="119">
        <v>31.5</v>
      </c>
      <c r="I262" t="str">
        <f t="shared" si="4"/>
        <v>Crane, Truck Mntd, Max. Lift Capacity</v>
      </c>
    </row>
    <row r="263" spans="1:9" x14ac:dyDescent="0.35">
      <c r="I263" t="str">
        <f t="shared" si="4"/>
        <v xml:space="preserve">, </v>
      </c>
    </row>
    <row r="264" spans="1:9" x14ac:dyDescent="0.35">
      <c r="A264">
        <v>8500</v>
      </c>
      <c r="B264" t="s">
        <v>571</v>
      </c>
      <c r="C264" t="s">
        <v>566</v>
      </c>
      <c r="D264" t="s">
        <v>572</v>
      </c>
      <c r="E264" t="s">
        <v>563</v>
      </c>
      <c r="G264" t="s">
        <v>135</v>
      </c>
      <c r="H264" s="119">
        <v>31.25</v>
      </c>
      <c r="I264" t="str">
        <f t="shared" si="4"/>
        <v>Crane, Max. Lift Capacity</v>
      </c>
    </row>
    <row r="265" spans="1:9" x14ac:dyDescent="0.35">
      <c r="A265">
        <v>8501</v>
      </c>
      <c r="B265" t="s">
        <v>571</v>
      </c>
      <c r="C265" t="s">
        <v>566</v>
      </c>
      <c r="D265" t="s">
        <v>573</v>
      </c>
      <c r="E265" t="s">
        <v>151</v>
      </c>
      <c r="G265" t="s">
        <v>135</v>
      </c>
      <c r="H265" s="119">
        <v>63.5</v>
      </c>
      <c r="I265" t="str">
        <f t="shared" si="4"/>
        <v>Crane, Max. Lift Capacity</v>
      </c>
    </row>
    <row r="266" spans="1:9" x14ac:dyDescent="0.35">
      <c r="A266">
        <v>8502</v>
      </c>
      <c r="B266" t="s">
        <v>571</v>
      </c>
      <c r="C266" t="s">
        <v>566</v>
      </c>
      <c r="D266" t="s">
        <v>574</v>
      </c>
      <c r="E266" t="s">
        <v>329</v>
      </c>
      <c r="G266" t="s">
        <v>135</v>
      </c>
      <c r="H266" s="119">
        <v>98</v>
      </c>
      <c r="I266" t="str">
        <f t="shared" si="4"/>
        <v>Crane, Max. Lift Capacity</v>
      </c>
    </row>
    <row r="267" spans="1:9" x14ac:dyDescent="0.35">
      <c r="A267">
        <v>8503</v>
      </c>
      <c r="B267" t="s">
        <v>571</v>
      </c>
      <c r="C267" t="s">
        <v>566</v>
      </c>
      <c r="D267" t="s">
        <v>575</v>
      </c>
      <c r="E267" t="s">
        <v>287</v>
      </c>
      <c r="G267" t="s">
        <v>135</v>
      </c>
      <c r="H267" s="119">
        <v>169</v>
      </c>
      <c r="I267" t="str">
        <f t="shared" si="4"/>
        <v>Crane, Max. Lift Capacity</v>
      </c>
    </row>
    <row r="268" spans="1:9" x14ac:dyDescent="0.35">
      <c r="A268">
        <v>8504</v>
      </c>
      <c r="B268" t="s">
        <v>571</v>
      </c>
      <c r="C268" t="s">
        <v>566</v>
      </c>
      <c r="D268" t="s">
        <v>576</v>
      </c>
      <c r="E268" t="s">
        <v>541</v>
      </c>
      <c r="G268" t="s">
        <v>135</v>
      </c>
      <c r="H268" s="119">
        <v>222.25</v>
      </c>
      <c r="I268" t="str">
        <f t="shared" si="4"/>
        <v>Crane, Max. Lift Capacity</v>
      </c>
    </row>
    <row r="269" spans="1:9" x14ac:dyDescent="0.35">
      <c r="A269">
        <v>8510</v>
      </c>
      <c r="B269" t="s">
        <v>577</v>
      </c>
      <c r="C269" t="s">
        <v>578</v>
      </c>
      <c r="D269" t="s">
        <v>579</v>
      </c>
      <c r="E269" t="s">
        <v>580</v>
      </c>
      <c r="G269" t="s">
        <v>135</v>
      </c>
      <c r="H269" s="119">
        <v>8.5</v>
      </c>
      <c r="I269" t="str">
        <f t="shared" si="4"/>
        <v>Saw, Concrete, Blade Diameter</v>
      </c>
    </row>
    <row r="270" spans="1:9" x14ac:dyDescent="0.35">
      <c r="A270">
        <v>8511</v>
      </c>
      <c r="B270" t="s">
        <v>577</v>
      </c>
      <c r="C270" t="s">
        <v>578</v>
      </c>
      <c r="D270" t="s">
        <v>581</v>
      </c>
      <c r="E270" t="s">
        <v>276</v>
      </c>
      <c r="G270" t="s">
        <v>135</v>
      </c>
      <c r="H270" s="119">
        <v>16</v>
      </c>
      <c r="I270" t="str">
        <f t="shared" si="4"/>
        <v>Saw, Concrete, Blade Diameter</v>
      </c>
    </row>
    <row r="271" spans="1:9" x14ac:dyDescent="0.35">
      <c r="A271">
        <v>8512</v>
      </c>
      <c r="B271" t="s">
        <v>577</v>
      </c>
      <c r="C271" t="s">
        <v>578</v>
      </c>
      <c r="D271" t="s">
        <v>395</v>
      </c>
      <c r="E271" t="s">
        <v>325</v>
      </c>
      <c r="G271" t="s">
        <v>135</v>
      </c>
      <c r="H271" s="119">
        <v>26.75</v>
      </c>
      <c r="I271" t="str">
        <f t="shared" si="4"/>
        <v>Saw, Concrete, Blade Diameter</v>
      </c>
    </row>
    <row r="272" spans="1:9" x14ac:dyDescent="0.35">
      <c r="A272">
        <v>8513</v>
      </c>
      <c r="B272" t="s">
        <v>582</v>
      </c>
      <c r="E272" t="s">
        <v>171</v>
      </c>
      <c r="G272" t="s">
        <v>135</v>
      </c>
      <c r="H272" s="119">
        <v>25.25</v>
      </c>
      <c r="I272" t="str">
        <f t="shared" si="4"/>
        <v xml:space="preserve">Saw, Rock, </v>
      </c>
    </row>
    <row r="273" spans="1:9" x14ac:dyDescent="0.35">
      <c r="A273">
        <v>8514</v>
      </c>
      <c r="B273" t="s">
        <v>582</v>
      </c>
      <c r="E273" t="s">
        <v>329</v>
      </c>
      <c r="G273" t="s">
        <v>135</v>
      </c>
      <c r="H273" s="119">
        <v>69.75</v>
      </c>
      <c r="I273" t="str">
        <f t="shared" si="4"/>
        <v xml:space="preserve">Saw, Rock, </v>
      </c>
    </row>
    <row r="274" spans="1:9" x14ac:dyDescent="0.35">
      <c r="A274">
        <v>8517</v>
      </c>
      <c r="B274" t="s">
        <v>583</v>
      </c>
      <c r="C274" t="s">
        <v>584</v>
      </c>
      <c r="D274" t="s">
        <v>585</v>
      </c>
      <c r="G274" t="s">
        <v>135</v>
      </c>
      <c r="H274" s="119">
        <v>1.25</v>
      </c>
      <c r="I274" t="str">
        <f t="shared" si="4"/>
        <v>Jackhammer (Dry), Weight Class</v>
      </c>
    </row>
    <row r="275" spans="1:9" x14ac:dyDescent="0.35">
      <c r="A275">
        <v>8518</v>
      </c>
      <c r="B275" t="s">
        <v>586</v>
      </c>
      <c r="C275" t="s">
        <v>584</v>
      </c>
      <c r="D275" t="s">
        <v>587</v>
      </c>
      <c r="G275" t="s">
        <v>135</v>
      </c>
      <c r="H275" s="119">
        <v>1.45</v>
      </c>
      <c r="I275" t="str">
        <f t="shared" si="4"/>
        <v>Jackhammer (Wet), Weight Class</v>
      </c>
    </row>
    <row r="276" spans="1:9" x14ac:dyDescent="0.35">
      <c r="A276">
        <v>8521</v>
      </c>
      <c r="B276" t="s">
        <v>588</v>
      </c>
      <c r="C276" t="s">
        <v>589</v>
      </c>
      <c r="D276" t="s">
        <v>590</v>
      </c>
      <c r="E276" t="s">
        <v>185</v>
      </c>
      <c r="G276" t="s">
        <v>135</v>
      </c>
      <c r="H276" s="119">
        <v>106.5</v>
      </c>
      <c r="I276" t="str">
        <f t="shared" si="4"/>
        <v>Scraper, Scraper Capacity</v>
      </c>
    </row>
    <row r="277" spans="1:9" x14ac:dyDescent="0.35">
      <c r="A277">
        <v>8522</v>
      </c>
      <c r="B277" t="s">
        <v>588</v>
      </c>
      <c r="C277" t="s">
        <v>589</v>
      </c>
      <c r="D277" t="s">
        <v>591</v>
      </c>
      <c r="E277" t="s">
        <v>592</v>
      </c>
      <c r="G277" t="s">
        <v>135</v>
      </c>
      <c r="H277" s="119">
        <v>163.5</v>
      </c>
      <c r="I277" t="str">
        <f t="shared" si="4"/>
        <v>Scraper, Scraper Capacity</v>
      </c>
    </row>
    <row r="278" spans="1:9" x14ac:dyDescent="0.35">
      <c r="A278">
        <v>8523</v>
      </c>
      <c r="B278" t="s">
        <v>588</v>
      </c>
      <c r="C278" t="s">
        <v>589</v>
      </c>
      <c r="D278" t="s">
        <v>593</v>
      </c>
      <c r="E278" t="s">
        <v>594</v>
      </c>
      <c r="G278" t="s">
        <v>135</v>
      </c>
      <c r="H278" s="119">
        <v>246</v>
      </c>
      <c r="I278" t="str">
        <f t="shared" si="4"/>
        <v>Scraper, Scraper Capacity</v>
      </c>
    </row>
    <row r="279" spans="1:9" x14ac:dyDescent="0.35">
      <c r="A279">
        <v>8524</v>
      </c>
      <c r="B279" t="s">
        <v>588</v>
      </c>
      <c r="C279" t="s">
        <v>589</v>
      </c>
      <c r="D279" t="s">
        <v>595</v>
      </c>
      <c r="E279" t="s">
        <v>596</v>
      </c>
      <c r="G279" t="s">
        <v>135</v>
      </c>
      <c r="H279" s="119">
        <v>257</v>
      </c>
      <c r="I279" t="str">
        <f t="shared" si="4"/>
        <v>Scraper, Scraper Capacity</v>
      </c>
    </row>
    <row r="280" spans="1:9" x14ac:dyDescent="0.35">
      <c r="A280">
        <v>8540</v>
      </c>
      <c r="B280" t="s">
        <v>597</v>
      </c>
      <c r="C280" t="s">
        <v>598</v>
      </c>
      <c r="D280" t="s">
        <v>599</v>
      </c>
      <c r="E280" t="s">
        <v>276</v>
      </c>
      <c r="G280" t="s">
        <v>135</v>
      </c>
      <c r="H280" s="119">
        <v>12.5</v>
      </c>
      <c r="I280" t="str">
        <f t="shared" si="4"/>
        <v>Loader, Skid-Steer, Operating Capacity</v>
      </c>
    </row>
    <row r="281" spans="1:9" x14ac:dyDescent="0.35">
      <c r="A281">
        <v>8541</v>
      </c>
      <c r="B281" t="s">
        <v>597</v>
      </c>
      <c r="C281" t="s">
        <v>598</v>
      </c>
      <c r="D281" t="s">
        <v>600</v>
      </c>
      <c r="E281" t="s">
        <v>325</v>
      </c>
      <c r="G281" t="s">
        <v>135</v>
      </c>
      <c r="H281" s="119">
        <v>22.5</v>
      </c>
      <c r="I281" t="str">
        <f t="shared" si="4"/>
        <v>Loader, Skid-Steer, Operating Capacity</v>
      </c>
    </row>
    <row r="282" spans="1:9" x14ac:dyDescent="0.35">
      <c r="A282">
        <v>8542</v>
      </c>
      <c r="B282" t="s">
        <v>597</v>
      </c>
      <c r="C282" t="s">
        <v>598</v>
      </c>
      <c r="D282" t="s">
        <v>601</v>
      </c>
      <c r="E282" t="s">
        <v>557</v>
      </c>
      <c r="G282" t="s">
        <v>135</v>
      </c>
      <c r="H282" s="119">
        <v>26.5</v>
      </c>
      <c r="I282" t="str">
        <f t="shared" si="4"/>
        <v>Loader, Skid-Steer, Operating Capacity</v>
      </c>
    </row>
    <row r="283" spans="1:9" x14ac:dyDescent="0.35">
      <c r="A283">
        <v>8550</v>
      </c>
      <c r="B283" t="s">
        <v>602</v>
      </c>
      <c r="C283" t="s">
        <v>47</v>
      </c>
      <c r="D283" t="s">
        <v>603</v>
      </c>
      <c r="E283" t="s">
        <v>346</v>
      </c>
      <c r="F283" t="s">
        <v>604</v>
      </c>
      <c r="G283" t="s">
        <v>135</v>
      </c>
      <c r="H283" s="119">
        <v>38.5</v>
      </c>
      <c r="I283" t="str">
        <f t="shared" si="4"/>
        <v>Snow Blower, Truck Mntd, Capacity</v>
      </c>
    </row>
    <row r="284" spans="1:9" x14ac:dyDescent="0.35">
      <c r="A284">
        <v>8551</v>
      </c>
      <c r="B284" t="s">
        <v>602</v>
      </c>
      <c r="C284" t="s">
        <v>47</v>
      </c>
      <c r="D284" t="s">
        <v>605</v>
      </c>
      <c r="E284" t="s">
        <v>329</v>
      </c>
      <c r="F284" t="s">
        <v>604</v>
      </c>
      <c r="G284" t="s">
        <v>135</v>
      </c>
      <c r="H284" s="119">
        <v>72.25</v>
      </c>
      <c r="I284" t="str">
        <f t="shared" si="4"/>
        <v>Snow Blower, Truck Mntd, Capacity</v>
      </c>
    </row>
    <row r="285" spans="1:9" x14ac:dyDescent="0.35">
      <c r="A285">
        <v>8552</v>
      </c>
      <c r="B285" t="s">
        <v>602</v>
      </c>
      <c r="C285" t="s">
        <v>47</v>
      </c>
      <c r="D285" t="s">
        <v>606</v>
      </c>
      <c r="E285" t="s">
        <v>607</v>
      </c>
      <c r="F285" t="s">
        <v>604</v>
      </c>
      <c r="G285" t="s">
        <v>135</v>
      </c>
      <c r="H285" s="119">
        <v>111.5</v>
      </c>
      <c r="I285" t="str">
        <f t="shared" si="4"/>
        <v>Snow Blower, Truck Mntd, Capacity</v>
      </c>
    </row>
    <row r="286" spans="1:9" x14ac:dyDescent="0.35">
      <c r="A286">
        <v>8553</v>
      </c>
      <c r="B286" t="s">
        <v>602</v>
      </c>
      <c r="C286" t="s">
        <v>47</v>
      </c>
      <c r="D286" t="s">
        <v>608</v>
      </c>
      <c r="E286" t="s">
        <v>349</v>
      </c>
      <c r="F286" t="s">
        <v>604</v>
      </c>
      <c r="G286" t="s">
        <v>135</v>
      </c>
      <c r="H286" s="119">
        <v>124</v>
      </c>
      <c r="I286" t="str">
        <f t="shared" si="4"/>
        <v>Snow Blower, Truck Mntd, Capacity</v>
      </c>
    </row>
    <row r="287" spans="1:9" x14ac:dyDescent="0.35">
      <c r="A287">
        <v>8558</v>
      </c>
      <c r="B287" t="s">
        <v>609</v>
      </c>
      <c r="C287" t="s">
        <v>610</v>
      </c>
      <c r="D287" t="s">
        <v>611</v>
      </c>
      <c r="E287" t="s">
        <v>157</v>
      </c>
      <c r="G287" t="s">
        <v>135</v>
      </c>
      <c r="H287" s="119">
        <v>3.25</v>
      </c>
      <c r="I287" t="str">
        <f t="shared" si="4"/>
        <v>Snow Thrower, Walk Behind, Cutting Width</v>
      </c>
    </row>
    <row r="288" spans="1:9" x14ac:dyDescent="0.35">
      <c r="A288">
        <v>8559</v>
      </c>
      <c r="B288" t="s">
        <v>609</v>
      </c>
      <c r="C288" t="s">
        <v>610</v>
      </c>
      <c r="D288" t="s">
        <v>612</v>
      </c>
      <c r="E288" t="s">
        <v>537</v>
      </c>
      <c r="G288" t="s">
        <v>135</v>
      </c>
      <c r="H288" s="119">
        <v>7.15</v>
      </c>
      <c r="I288" t="str">
        <f t="shared" si="4"/>
        <v>Snow Thrower, Walk Behind, Cutting Width</v>
      </c>
    </row>
    <row r="289" spans="1:9" x14ac:dyDescent="0.35">
      <c r="A289">
        <v>8560</v>
      </c>
      <c r="B289" t="s">
        <v>613</v>
      </c>
      <c r="C289" t="s">
        <v>47</v>
      </c>
      <c r="D289" t="s">
        <v>614</v>
      </c>
      <c r="E289" t="s">
        <v>349</v>
      </c>
      <c r="G289" t="s">
        <v>135</v>
      </c>
      <c r="H289" s="119">
        <v>152</v>
      </c>
      <c r="I289" t="str">
        <f t="shared" si="4"/>
        <v>Snow Blower, Capacity</v>
      </c>
    </row>
    <row r="290" spans="1:9" x14ac:dyDescent="0.35">
      <c r="A290">
        <v>8561</v>
      </c>
      <c r="B290" t="s">
        <v>613</v>
      </c>
      <c r="C290" t="s">
        <v>47</v>
      </c>
      <c r="D290" t="s">
        <v>615</v>
      </c>
      <c r="E290" t="s">
        <v>149</v>
      </c>
      <c r="G290" t="s">
        <v>135</v>
      </c>
      <c r="H290" s="119">
        <v>172</v>
      </c>
      <c r="I290" t="str">
        <f t="shared" si="4"/>
        <v>Snow Blower, Capacity</v>
      </c>
    </row>
    <row r="291" spans="1:9" x14ac:dyDescent="0.35">
      <c r="A291">
        <v>8562</v>
      </c>
      <c r="B291" t="s">
        <v>613</v>
      </c>
      <c r="C291" t="s">
        <v>47</v>
      </c>
      <c r="D291" t="s">
        <v>616</v>
      </c>
      <c r="E291" t="s">
        <v>596</v>
      </c>
      <c r="G291" t="s">
        <v>135</v>
      </c>
      <c r="H291" s="119">
        <v>197</v>
      </c>
      <c r="I291" t="str">
        <f t="shared" si="4"/>
        <v>Snow Blower, Capacity</v>
      </c>
    </row>
    <row r="292" spans="1:9" x14ac:dyDescent="0.35">
      <c r="A292">
        <v>8569</v>
      </c>
      <c r="B292" t="s">
        <v>617</v>
      </c>
      <c r="C292" t="s">
        <v>618</v>
      </c>
      <c r="D292" t="s">
        <v>619</v>
      </c>
      <c r="E292">
        <v>5.5</v>
      </c>
      <c r="F292" t="s">
        <v>620</v>
      </c>
      <c r="G292" t="s">
        <v>621</v>
      </c>
      <c r="H292" s="119">
        <v>4.84</v>
      </c>
      <c r="I292" t="str">
        <f t="shared" si="4"/>
        <v>Dust Control De-Ice Unit, 1300-2000 gal</v>
      </c>
    </row>
    <row r="293" spans="1:9" x14ac:dyDescent="0.35">
      <c r="A293">
        <v>8570</v>
      </c>
      <c r="B293" t="s">
        <v>622</v>
      </c>
      <c r="C293" t="s">
        <v>623</v>
      </c>
      <c r="D293" t="s">
        <v>379</v>
      </c>
      <c r="E293" t="s">
        <v>538</v>
      </c>
      <c r="F293" t="s">
        <v>624</v>
      </c>
      <c r="G293" t="s">
        <v>135</v>
      </c>
      <c r="H293" s="119">
        <v>16</v>
      </c>
      <c r="I293" t="str">
        <f t="shared" si="4"/>
        <v>Loader-Backhoe, Wheel, Loader Bucket Capacity</v>
      </c>
    </row>
    <row r="294" spans="1:9" x14ac:dyDescent="0.35">
      <c r="A294">
        <v>8571</v>
      </c>
      <c r="B294" t="s">
        <v>622</v>
      </c>
      <c r="C294" t="s">
        <v>623</v>
      </c>
      <c r="D294" t="s">
        <v>456</v>
      </c>
      <c r="E294" t="s">
        <v>485</v>
      </c>
      <c r="F294" t="s">
        <v>624</v>
      </c>
      <c r="G294" t="s">
        <v>135</v>
      </c>
      <c r="H294" s="119">
        <v>27.25</v>
      </c>
      <c r="I294" t="str">
        <f t="shared" si="4"/>
        <v>Loader-Backhoe, Wheel, Loader Bucket Capacity</v>
      </c>
    </row>
    <row r="295" spans="1:9" x14ac:dyDescent="0.35">
      <c r="A295">
        <v>8572</v>
      </c>
      <c r="B295" t="s">
        <v>622</v>
      </c>
      <c r="C295" t="s">
        <v>623</v>
      </c>
      <c r="D295" t="s">
        <v>381</v>
      </c>
      <c r="E295" t="s">
        <v>539</v>
      </c>
      <c r="F295" t="s">
        <v>624</v>
      </c>
      <c r="G295" t="s">
        <v>135</v>
      </c>
      <c r="H295" s="119">
        <v>37</v>
      </c>
      <c r="I295" t="str">
        <f t="shared" si="4"/>
        <v>Loader-Backhoe, Wheel, Loader Bucket Capacity</v>
      </c>
    </row>
    <row r="296" spans="1:9" x14ac:dyDescent="0.35">
      <c r="A296">
        <v>8573</v>
      </c>
      <c r="B296" t="s">
        <v>622</v>
      </c>
      <c r="C296" t="s">
        <v>623</v>
      </c>
      <c r="D296" t="s">
        <v>625</v>
      </c>
      <c r="E296" t="s">
        <v>626</v>
      </c>
      <c r="F296" t="s">
        <v>624</v>
      </c>
      <c r="G296" t="s">
        <v>135</v>
      </c>
      <c r="H296" s="119">
        <v>43.75</v>
      </c>
      <c r="I296" t="str">
        <f t="shared" si="4"/>
        <v>Loader-Backhoe, Wheel, Loader Bucket Capacity</v>
      </c>
    </row>
    <row r="297" spans="1:9" x14ac:dyDescent="0.35">
      <c r="A297">
        <v>8580</v>
      </c>
      <c r="B297" t="s">
        <v>627</v>
      </c>
      <c r="C297" t="s">
        <v>628</v>
      </c>
      <c r="D297" t="s">
        <v>629</v>
      </c>
      <c r="F297" t="s">
        <v>630</v>
      </c>
      <c r="G297" t="s">
        <v>135</v>
      </c>
      <c r="H297" s="119">
        <v>13.25</v>
      </c>
      <c r="I297" t="str">
        <f t="shared" si="4"/>
        <v>Distributor,  Asphalt, Tank Capacity</v>
      </c>
    </row>
    <row r="298" spans="1:9" x14ac:dyDescent="0.35">
      <c r="A298">
        <v>8581</v>
      </c>
      <c r="B298" t="s">
        <v>627</v>
      </c>
      <c r="C298" t="s">
        <v>628</v>
      </c>
      <c r="D298" t="s">
        <v>631</v>
      </c>
      <c r="F298" t="s">
        <v>632</v>
      </c>
      <c r="G298" t="s">
        <v>135</v>
      </c>
      <c r="H298" s="119">
        <v>21.25</v>
      </c>
      <c r="I298" t="str">
        <f t="shared" si="4"/>
        <v>Distributor,  Asphalt, Tank Capacity</v>
      </c>
    </row>
    <row r="299" spans="1:9" x14ac:dyDescent="0.35">
      <c r="A299">
        <v>8582</v>
      </c>
      <c r="B299" t="s">
        <v>627</v>
      </c>
      <c r="C299" t="s">
        <v>628</v>
      </c>
      <c r="D299" t="s">
        <v>633</v>
      </c>
      <c r="F299" t="s">
        <v>632</v>
      </c>
      <c r="G299" t="s">
        <v>135</v>
      </c>
      <c r="H299" s="119">
        <v>26.25</v>
      </c>
      <c r="I299" t="str">
        <f t="shared" si="4"/>
        <v>Distributor,  Asphalt, Tank Capacity</v>
      </c>
    </row>
    <row r="300" spans="1:9" x14ac:dyDescent="0.35">
      <c r="A300">
        <v>8583</v>
      </c>
      <c r="B300" t="s">
        <v>634</v>
      </c>
      <c r="C300" t="s">
        <v>635</v>
      </c>
      <c r="E300">
        <v>300</v>
      </c>
      <c r="G300" t="s">
        <v>135</v>
      </c>
      <c r="H300" s="119">
        <v>59.5</v>
      </c>
      <c r="I300" t="str">
        <f t="shared" si="4"/>
        <v>Distributor, ETNYRE Oil Distributor Model - PB348</v>
      </c>
    </row>
    <row r="301" spans="1:9" x14ac:dyDescent="0.35">
      <c r="A301">
        <v>8584</v>
      </c>
      <c r="B301" t="s">
        <v>636</v>
      </c>
      <c r="C301" t="s">
        <v>637</v>
      </c>
      <c r="E301">
        <v>280</v>
      </c>
      <c r="G301" t="s">
        <v>135</v>
      </c>
      <c r="H301" s="119">
        <v>70</v>
      </c>
      <c r="I301" t="str">
        <f t="shared" si="4"/>
        <v>Distributor ,  ETNYRE Quad Chip Spreader</v>
      </c>
    </row>
    <row r="302" spans="1:9" x14ac:dyDescent="0.35">
      <c r="A302">
        <v>8590</v>
      </c>
      <c r="B302" t="s">
        <v>638</v>
      </c>
      <c r="C302" t="s">
        <v>47</v>
      </c>
      <c r="D302" t="s">
        <v>639</v>
      </c>
      <c r="F302" t="s">
        <v>495</v>
      </c>
      <c r="G302" t="s">
        <v>135</v>
      </c>
      <c r="H302" s="119">
        <v>9</v>
      </c>
      <c r="I302" t="str">
        <f t="shared" si="4"/>
        <v>Trailer, Dump, Capacity</v>
      </c>
    </row>
    <row r="303" spans="1:9" x14ac:dyDescent="0.35">
      <c r="A303">
        <v>8591</v>
      </c>
      <c r="B303" t="s">
        <v>638</v>
      </c>
      <c r="C303" t="s">
        <v>47</v>
      </c>
      <c r="D303" t="s">
        <v>640</v>
      </c>
      <c r="F303" t="s">
        <v>495</v>
      </c>
      <c r="G303" t="s">
        <v>135</v>
      </c>
      <c r="H303" s="119">
        <v>15.5</v>
      </c>
      <c r="I303" t="str">
        <f t="shared" si="4"/>
        <v>Trailer, Dump, Capacity</v>
      </c>
    </row>
    <row r="304" spans="1:9" x14ac:dyDescent="0.35">
      <c r="I304" t="str">
        <f t="shared" si="4"/>
        <v xml:space="preserve">, </v>
      </c>
    </row>
    <row r="305" spans="1:9" x14ac:dyDescent="0.35">
      <c r="A305">
        <v>8600</v>
      </c>
      <c r="B305" t="s">
        <v>641</v>
      </c>
      <c r="C305" t="s">
        <v>47</v>
      </c>
      <c r="D305" t="s">
        <v>642</v>
      </c>
      <c r="G305" t="s">
        <v>135</v>
      </c>
      <c r="H305" s="119">
        <v>11.25</v>
      </c>
      <c r="I305" t="str">
        <f t="shared" si="4"/>
        <v>Trailer, Equipment, Capacity</v>
      </c>
    </row>
    <row r="306" spans="1:9" x14ac:dyDescent="0.35">
      <c r="A306">
        <v>8601</v>
      </c>
      <c r="B306" t="s">
        <v>641</v>
      </c>
      <c r="C306" t="s">
        <v>47</v>
      </c>
      <c r="D306" t="s">
        <v>643</v>
      </c>
      <c r="G306" t="s">
        <v>135</v>
      </c>
      <c r="H306" s="119">
        <v>14</v>
      </c>
      <c r="I306" t="str">
        <f t="shared" si="4"/>
        <v>Trailer, Equipment, Capacity</v>
      </c>
    </row>
    <row r="307" spans="1:9" x14ac:dyDescent="0.35">
      <c r="A307">
        <v>8602</v>
      </c>
      <c r="B307" t="s">
        <v>641</v>
      </c>
      <c r="C307" t="s">
        <v>47</v>
      </c>
      <c r="D307" t="s">
        <v>644</v>
      </c>
      <c r="G307" t="s">
        <v>135</v>
      </c>
      <c r="H307" s="119">
        <v>17</v>
      </c>
      <c r="I307" t="str">
        <f t="shared" si="4"/>
        <v>Trailer, Equipment, Capacity</v>
      </c>
    </row>
    <row r="308" spans="1:9" x14ac:dyDescent="0.35">
      <c r="A308">
        <v>8603</v>
      </c>
      <c r="B308" t="s">
        <v>641</v>
      </c>
      <c r="C308" t="s">
        <v>47</v>
      </c>
      <c r="D308" t="s">
        <v>645</v>
      </c>
      <c r="G308" t="s">
        <v>135</v>
      </c>
      <c r="H308" s="119">
        <v>31</v>
      </c>
      <c r="I308" t="str">
        <f t="shared" si="4"/>
        <v>Trailer, Equipment, Capacity</v>
      </c>
    </row>
    <row r="309" spans="1:9" x14ac:dyDescent="0.35">
      <c r="A309">
        <v>8610</v>
      </c>
      <c r="B309" t="s">
        <v>646</v>
      </c>
      <c r="C309" t="s">
        <v>628</v>
      </c>
      <c r="D309" t="s">
        <v>633</v>
      </c>
      <c r="F309" t="s">
        <v>647</v>
      </c>
      <c r="G309" t="s">
        <v>135</v>
      </c>
      <c r="H309" s="119">
        <v>12.25</v>
      </c>
      <c r="I309" t="str">
        <f t="shared" si="4"/>
        <v>Trailer, Water, Tank Capacity</v>
      </c>
    </row>
    <row r="310" spans="1:9" x14ac:dyDescent="0.35">
      <c r="A310">
        <v>8611</v>
      </c>
      <c r="B310" t="s">
        <v>646</v>
      </c>
      <c r="C310" t="s">
        <v>628</v>
      </c>
      <c r="D310" t="s">
        <v>648</v>
      </c>
      <c r="F310" t="s">
        <v>647</v>
      </c>
      <c r="G310" t="s">
        <v>135</v>
      </c>
      <c r="H310" s="119">
        <v>15</v>
      </c>
      <c r="I310" t="str">
        <f t="shared" si="4"/>
        <v>Trailer, Water, Tank Capacity</v>
      </c>
    </row>
    <row r="311" spans="1:9" x14ac:dyDescent="0.35">
      <c r="A311">
        <v>8612</v>
      </c>
      <c r="B311" t="s">
        <v>646</v>
      </c>
      <c r="C311" t="s">
        <v>628</v>
      </c>
      <c r="D311" t="s">
        <v>649</v>
      </c>
      <c r="F311" t="s">
        <v>647</v>
      </c>
      <c r="G311" t="s">
        <v>135</v>
      </c>
      <c r="H311" s="119">
        <v>18</v>
      </c>
      <c r="I311" t="str">
        <f t="shared" si="4"/>
        <v>Trailer, Water, Tank Capacity</v>
      </c>
    </row>
    <row r="312" spans="1:9" x14ac:dyDescent="0.35">
      <c r="A312">
        <v>8613</v>
      </c>
      <c r="B312" t="s">
        <v>646</v>
      </c>
      <c r="C312" t="s">
        <v>628</v>
      </c>
      <c r="D312" t="s">
        <v>650</v>
      </c>
      <c r="F312" t="s">
        <v>647</v>
      </c>
      <c r="G312" t="s">
        <v>135</v>
      </c>
      <c r="H312" s="119">
        <v>22.75</v>
      </c>
      <c r="I312" t="str">
        <f t="shared" si="4"/>
        <v>Trailer, Water, Tank Capacity</v>
      </c>
    </row>
    <row r="313" spans="1:9" x14ac:dyDescent="0.35">
      <c r="A313">
        <v>8614</v>
      </c>
      <c r="B313" t="s">
        <v>651</v>
      </c>
      <c r="C313" t="s">
        <v>652</v>
      </c>
      <c r="E313">
        <v>175</v>
      </c>
      <c r="G313" t="s">
        <v>135</v>
      </c>
      <c r="H313" s="119">
        <v>35.9</v>
      </c>
      <c r="I313" t="str">
        <f t="shared" si="4"/>
        <v>Truck- Water Tanker  , 1000 gal. tank</v>
      </c>
    </row>
    <row r="314" spans="1:9" x14ac:dyDescent="0.35">
      <c r="A314">
        <v>8620</v>
      </c>
      <c r="B314" t="s">
        <v>653</v>
      </c>
      <c r="E314" t="s">
        <v>654</v>
      </c>
      <c r="G314" t="s">
        <v>135</v>
      </c>
      <c r="H314" s="119">
        <v>103</v>
      </c>
      <c r="I314" t="str">
        <f t="shared" si="4"/>
        <v xml:space="preserve">Tub Grinder, </v>
      </c>
    </row>
    <row r="315" spans="1:9" x14ac:dyDescent="0.35">
      <c r="A315">
        <v>8621</v>
      </c>
      <c r="B315" t="s">
        <v>653</v>
      </c>
      <c r="E315" t="s">
        <v>655</v>
      </c>
      <c r="G315" t="s">
        <v>135</v>
      </c>
      <c r="H315" s="119">
        <v>158.75</v>
      </c>
      <c r="I315" t="str">
        <f t="shared" si="4"/>
        <v xml:space="preserve">Tub Grinder, </v>
      </c>
    </row>
    <row r="316" spans="1:9" x14ac:dyDescent="0.35">
      <c r="A316">
        <v>8622</v>
      </c>
      <c r="B316" t="s">
        <v>653</v>
      </c>
      <c r="E316" t="s">
        <v>656</v>
      </c>
      <c r="G316" t="s">
        <v>135</v>
      </c>
      <c r="H316" s="119">
        <v>203.75</v>
      </c>
      <c r="I316" t="str">
        <f t="shared" si="4"/>
        <v xml:space="preserve">Tub Grinder, </v>
      </c>
    </row>
    <row r="317" spans="1:9" x14ac:dyDescent="0.35">
      <c r="A317">
        <v>8623</v>
      </c>
      <c r="B317" t="s">
        <v>653</v>
      </c>
      <c r="E317" t="s">
        <v>387</v>
      </c>
      <c r="G317" t="s">
        <v>135</v>
      </c>
      <c r="H317" s="119">
        <v>305.81</v>
      </c>
      <c r="I317" t="str">
        <f t="shared" si="4"/>
        <v xml:space="preserve">Tub Grinder, </v>
      </c>
    </row>
    <row r="318" spans="1:9" x14ac:dyDescent="0.35">
      <c r="A318">
        <v>8627</v>
      </c>
      <c r="B318" t="s">
        <v>657</v>
      </c>
      <c r="C318" t="s">
        <v>658</v>
      </c>
      <c r="E318">
        <v>630</v>
      </c>
      <c r="F318" t="s">
        <v>659</v>
      </c>
      <c r="G318" t="s">
        <v>135</v>
      </c>
      <c r="H318" s="119">
        <v>457</v>
      </c>
      <c r="I318" t="str">
        <f t="shared" si="4"/>
        <v>Vermeer Horizontal Grinder ,  model HG6000</v>
      </c>
    </row>
    <row r="319" spans="1:9" x14ac:dyDescent="0.35">
      <c r="A319">
        <v>8628</v>
      </c>
      <c r="B319" t="s">
        <v>660</v>
      </c>
      <c r="C319" t="s">
        <v>661</v>
      </c>
      <c r="E319">
        <v>102</v>
      </c>
      <c r="G319" t="s">
        <v>135</v>
      </c>
      <c r="H319" s="119">
        <v>41.5</v>
      </c>
      <c r="I319" t="str">
        <f t="shared" si="4"/>
        <v>Stump Grinder , 1988 Vermeer SC-112</v>
      </c>
    </row>
    <row r="320" spans="1:9" x14ac:dyDescent="0.35">
      <c r="A320">
        <v>8629</v>
      </c>
      <c r="B320" t="s">
        <v>662</v>
      </c>
      <c r="C320" t="s">
        <v>663</v>
      </c>
      <c r="E320">
        <v>110</v>
      </c>
      <c r="G320" t="s">
        <v>135</v>
      </c>
      <c r="H320" s="119">
        <v>43.9</v>
      </c>
      <c r="I320" t="str">
        <f t="shared" si="4"/>
        <v>Stump Grinder, 24" grinding wheel</v>
      </c>
    </row>
    <row r="321" spans="1:9" x14ac:dyDescent="0.35">
      <c r="A321">
        <v>8630</v>
      </c>
      <c r="B321" t="s">
        <v>664</v>
      </c>
      <c r="C321" t="s">
        <v>665</v>
      </c>
      <c r="D321" t="s">
        <v>666</v>
      </c>
      <c r="E321" t="s">
        <v>137</v>
      </c>
      <c r="F321" t="s">
        <v>667</v>
      </c>
      <c r="G321" t="s">
        <v>135</v>
      </c>
      <c r="H321" s="119">
        <v>10.75</v>
      </c>
      <c r="I321" t="str">
        <f t="shared" si="4"/>
        <v>Sprayer, Seed, Working Capacity</v>
      </c>
    </row>
    <row r="322" spans="1:9" x14ac:dyDescent="0.35">
      <c r="A322">
        <v>8631</v>
      </c>
      <c r="B322" t="s">
        <v>664</v>
      </c>
      <c r="C322" t="s">
        <v>665</v>
      </c>
      <c r="D322" t="s">
        <v>668</v>
      </c>
      <c r="E322" t="s">
        <v>139</v>
      </c>
      <c r="F322" t="s">
        <v>667</v>
      </c>
      <c r="G322" t="s">
        <v>135</v>
      </c>
      <c r="H322" s="119">
        <v>16.5</v>
      </c>
      <c r="I322" t="str">
        <f t="shared" ref="I322:I385" si="5">CONCATENATE(B322,", ",C322)</f>
        <v>Sprayer, Seed, Working Capacity</v>
      </c>
    </row>
    <row r="323" spans="1:9" x14ac:dyDescent="0.35">
      <c r="A323">
        <v>8632</v>
      </c>
      <c r="B323" t="s">
        <v>664</v>
      </c>
      <c r="C323" t="s">
        <v>665</v>
      </c>
      <c r="D323" t="s">
        <v>669</v>
      </c>
      <c r="E323" t="s">
        <v>626</v>
      </c>
      <c r="F323" t="s">
        <v>667</v>
      </c>
      <c r="G323" t="s">
        <v>135</v>
      </c>
      <c r="H323" s="119">
        <v>29</v>
      </c>
      <c r="I323" t="str">
        <f t="shared" si="5"/>
        <v>Sprayer, Seed, Working Capacity</v>
      </c>
    </row>
    <row r="324" spans="1:9" x14ac:dyDescent="0.35">
      <c r="A324">
        <v>8633</v>
      </c>
      <c r="B324" t="s">
        <v>670</v>
      </c>
      <c r="C324" t="s">
        <v>665</v>
      </c>
      <c r="D324" t="s">
        <v>671</v>
      </c>
      <c r="E324" t="s">
        <v>276</v>
      </c>
      <c r="G324" t="s">
        <v>135</v>
      </c>
      <c r="H324" s="119">
        <v>11.75</v>
      </c>
      <c r="I324" t="str">
        <f t="shared" si="5"/>
        <v>Mulcher, Trailer Mntd, Working Capacity</v>
      </c>
    </row>
    <row r="325" spans="1:9" x14ac:dyDescent="0.35">
      <c r="A325">
        <v>8634</v>
      </c>
      <c r="B325" t="s">
        <v>670</v>
      </c>
      <c r="C325" t="s">
        <v>665</v>
      </c>
      <c r="D325" t="s">
        <v>672</v>
      </c>
      <c r="E325" t="s">
        <v>356</v>
      </c>
      <c r="G325" t="s">
        <v>135</v>
      </c>
      <c r="H325" s="119">
        <v>18</v>
      </c>
      <c r="I325" t="str">
        <f t="shared" si="5"/>
        <v>Mulcher, Trailer Mntd, Working Capacity</v>
      </c>
    </row>
    <row r="326" spans="1:9" x14ac:dyDescent="0.35">
      <c r="A326">
        <v>8635</v>
      </c>
      <c r="B326" t="s">
        <v>670</v>
      </c>
      <c r="C326" t="s">
        <v>665</v>
      </c>
      <c r="D326" t="s">
        <v>673</v>
      </c>
      <c r="E326" t="s">
        <v>674</v>
      </c>
      <c r="G326" t="s">
        <v>135</v>
      </c>
      <c r="H326" s="119">
        <v>29.25</v>
      </c>
      <c r="I326" t="str">
        <f t="shared" si="5"/>
        <v>Mulcher, Trailer Mntd, Working Capacity</v>
      </c>
    </row>
    <row r="327" spans="1:9" x14ac:dyDescent="0.35">
      <c r="A327">
        <v>8636</v>
      </c>
      <c r="B327" t="s">
        <v>675</v>
      </c>
      <c r="C327" t="s">
        <v>676</v>
      </c>
      <c r="D327" t="s">
        <v>677</v>
      </c>
      <c r="E327">
        <v>563</v>
      </c>
      <c r="G327" t="s">
        <v>135</v>
      </c>
      <c r="H327" s="119">
        <v>206.25</v>
      </c>
      <c r="I327" t="str">
        <f t="shared" si="5"/>
        <v>Scraper  , Soil Recycler WR 2400</v>
      </c>
    </row>
    <row r="328" spans="1:9" x14ac:dyDescent="0.35">
      <c r="A328">
        <v>8637</v>
      </c>
      <c r="B328" t="s">
        <v>678</v>
      </c>
      <c r="C328" t="s">
        <v>679</v>
      </c>
      <c r="E328" t="s">
        <v>680</v>
      </c>
      <c r="G328" t="s">
        <v>135</v>
      </c>
      <c r="H328" s="119">
        <v>82.9</v>
      </c>
      <c r="I328" t="str">
        <f t="shared" si="5"/>
        <v>Trailer , Double Belly Bottom-dump Trailer</v>
      </c>
    </row>
    <row r="329" spans="1:9" x14ac:dyDescent="0.35">
      <c r="A329">
        <v>8638</v>
      </c>
      <c r="B329" t="s">
        <v>681</v>
      </c>
      <c r="C329" t="s">
        <v>682</v>
      </c>
      <c r="G329" t="s">
        <v>135</v>
      </c>
      <c r="H329" s="119">
        <v>14</v>
      </c>
      <c r="I329" t="str">
        <f t="shared" si="5"/>
        <v>Rake,  Barber Beach Sand Rake 600HDr, towed</v>
      </c>
    </row>
    <row r="330" spans="1:9" x14ac:dyDescent="0.35">
      <c r="A330">
        <v>8639</v>
      </c>
      <c r="B330" t="s">
        <v>683</v>
      </c>
      <c r="C330" t="s">
        <v>684</v>
      </c>
      <c r="E330">
        <v>125</v>
      </c>
      <c r="G330" t="s">
        <v>135</v>
      </c>
      <c r="H330" s="119">
        <v>44.2</v>
      </c>
      <c r="I330" t="str">
        <f t="shared" si="5"/>
        <v>Chipper    , Wildcat 626 Cougar Trommel Screen chipper w belt</v>
      </c>
    </row>
    <row r="331" spans="1:9" x14ac:dyDescent="0.35">
      <c r="A331">
        <v>8640</v>
      </c>
      <c r="B331" t="s">
        <v>685</v>
      </c>
      <c r="C331" t="s">
        <v>686</v>
      </c>
      <c r="D331" t="s">
        <v>687</v>
      </c>
      <c r="G331" t="s">
        <v>135</v>
      </c>
      <c r="H331" s="119">
        <v>1.95</v>
      </c>
      <c r="I331" t="str">
        <f t="shared" si="5"/>
        <v>Trailer, Office, Trailer Size</v>
      </c>
    </row>
    <row r="332" spans="1:9" x14ac:dyDescent="0.35">
      <c r="A332">
        <v>8641</v>
      </c>
      <c r="B332" t="s">
        <v>685</v>
      </c>
      <c r="C332" t="s">
        <v>686</v>
      </c>
      <c r="D332" t="s">
        <v>688</v>
      </c>
      <c r="G332" t="s">
        <v>135</v>
      </c>
      <c r="H332" s="119">
        <v>2.25</v>
      </c>
      <c r="I332" t="str">
        <f t="shared" si="5"/>
        <v>Trailer, Office, Trailer Size</v>
      </c>
    </row>
    <row r="333" spans="1:9" x14ac:dyDescent="0.35">
      <c r="A333">
        <v>8642</v>
      </c>
      <c r="B333" t="s">
        <v>685</v>
      </c>
      <c r="C333" t="s">
        <v>686</v>
      </c>
      <c r="D333" t="s">
        <v>689</v>
      </c>
      <c r="G333" t="s">
        <v>135</v>
      </c>
      <c r="H333" s="119">
        <v>2.85</v>
      </c>
      <c r="I333" t="str">
        <f t="shared" si="5"/>
        <v>Trailer, Office, Trailer Size</v>
      </c>
    </row>
    <row r="334" spans="1:9" x14ac:dyDescent="0.35">
      <c r="A334">
        <v>8643</v>
      </c>
      <c r="B334" t="s">
        <v>690</v>
      </c>
      <c r="C334" t="s">
        <v>691</v>
      </c>
      <c r="G334" t="s">
        <v>135</v>
      </c>
      <c r="H334" s="119">
        <v>37.5</v>
      </c>
      <c r="I334" t="str">
        <f t="shared" si="5"/>
        <v>Trailer,  Haz-Mat Equipment trailer    </v>
      </c>
    </row>
    <row r="335" spans="1:9" x14ac:dyDescent="0.35">
      <c r="A335">
        <v>8644</v>
      </c>
      <c r="B335" t="s">
        <v>692</v>
      </c>
      <c r="C335" t="s">
        <v>693</v>
      </c>
      <c r="D335" t="s">
        <v>694</v>
      </c>
      <c r="G335" t="s">
        <v>135</v>
      </c>
      <c r="H335" s="119">
        <v>2.76</v>
      </c>
      <c r="I335" t="str">
        <f t="shared" si="5"/>
        <v>Trailer, Covered Utility Trailer , (7’ X  16’)</v>
      </c>
    </row>
    <row r="336" spans="1:9" x14ac:dyDescent="0.35">
      <c r="A336">
        <v>8645</v>
      </c>
      <c r="B336" t="s">
        <v>695</v>
      </c>
      <c r="C336" t="s">
        <v>696</v>
      </c>
      <c r="G336" t="s">
        <v>135</v>
      </c>
      <c r="H336" s="119">
        <v>32.6</v>
      </c>
      <c r="I336" t="str">
        <f t="shared" si="5"/>
        <v>Trailer, Dodge Ram,  8' x 24' shower trailer- 12 showers</v>
      </c>
    </row>
    <row r="337" spans="1:9" x14ac:dyDescent="0.35">
      <c r="A337">
        <v>8646</v>
      </c>
      <c r="B337" t="s">
        <v>697</v>
      </c>
      <c r="C337" t="s">
        <v>698</v>
      </c>
      <c r="G337" t="s">
        <v>135</v>
      </c>
      <c r="H337" s="119">
        <v>25.5</v>
      </c>
      <c r="I337" t="str">
        <f t="shared" si="5"/>
        <v>Trailer, Dodge , 32’ flatbed water </v>
      </c>
    </row>
    <row r="338" spans="1:9" x14ac:dyDescent="0.35">
      <c r="A338">
        <v>8650</v>
      </c>
      <c r="B338" t="s">
        <v>699</v>
      </c>
      <c r="E338" t="s">
        <v>538</v>
      </c>
      <c r="F338" t="s">
        <v>700</v>
      </c>
      <c r="G338" t="s">
        <v>135</v>
      </c>
      <c r="H338" s="119">
        <v>12.75</v>
      </c>
      <c r="I338" t="str">
        <f t="shared" si="5"/>
        <v xml:space="preserve">Trencher, </v>
      </c>
    </row>
    <row r="339" spans="1:9" x14ac:dyDescent="0.35">
      <c r="A339">
        <v>8651</v>
      </c>
      <c r="B339" t="s">
        <v>699</v>
      </c>
      <c r="E339" t="s">
        <v>557</v>
      </c>
      <c r="F339" t="s">
        <v>700</v>
      </c>
      <c r="G339" t="s">
        <v>135</v>
      </c>
      <c r="H339" s="119">
        <v>27.65</v>
      </c>
      <c r="I339" t="str">
        <f t="shared" si="5"/>
        <v xml:space="preserve">Trencher, </v>
      </c>
    </row>
    <row r="340" spans="1:9" x14ac:dyDescent="0.35">
      <c r="A340">
        <v>8654</v>
      </c>
      <c r="B340" t="s">
        <v>701</v>
      </c>
      <c r="C340" t="s">
        <v>702</v>
      </c>
      <c r="G340" t="s">
        <v>135</v>
      </c>
      <c r="H340" s="119">
        <v>1.2</v>
      </c>
      <c r="I340" t="str">
        <f t="shared" si="5"/>
        <v>Trencher accessories , 2008 Griswold Trenchbox</v>
      </c>
    </row>
    <row r="341" spans="1:9" x14ac:dyDescent="0.35">
      <c r="I341" t="str">
        <f t="shared" si="5"/>
        <v xml:space="preserve">, </v>
      </c>
    </row>
    <row r="342" spans="1:9" x14ac:dyDescent="0.35">
      <c r="A342">
        <v>8660</v>
      </c>
      <c r="B342" t="s">
        <v>703</v>
      </c>
      <c r="C342" t="s">
        <v>704</v>
      </c>
      <c r="D342" t="s">
        <v>705</v>
      </c>
      <c r="E342" t="s">
        <v>137</v>
      </c>
      <c r="G342" t="s">
        <v>135</v>
      </c>
      <c r="H342" s="119">
        <v>11.85</v>
      </c>
      <c r="I342" t="str">
        <f t="shared" si="5"/>
        <v>Plow, Cable, Plow Depth</v>
      </c>
    </row>
    <row r="343" spans="1:9" x14ac:dyDescent="0.35">
      <c r="A343">
        <v>8661</v>
      </c>
      <c r="B343" t="s">
        <v>703</v>
      </c>
      <c r="C343" t="s">
        <v>704</v>
      </c>
      <c r="D343" t="s">
        <v>706</v>
      </c>
      <c r="E343" t="s">
        <v>325</v>
      </c>
      <c r="G343" t="s">
        <v>135</v>
      </c>
      <c r="H343" s="119">
        <v>31.5</v>
      </c>
      <c r="I343" t="str">
        <f t="shared" si="5"/>
        <v>Plow, Cable, Plow Depth</v>
      </c>
    </row>
    <row r="344" spans="1:9" x14ac:dyDescent="0.35">
      <c r="A344">
        <v>8662</v>
      </c>
      <c r="B344" t="s">
        <v>703</v>
      </c>
      <c r="C344" t="s">
        <v>704</v>
      </c>
      <c r="D344" t="s">
        <v>707</v>
      </c>
      <c r="E344" t="s">
        <v>285</v>
      </c>
      <c r="G344" t="s">
        <v>135</v>
      </c>
      <c r="H344" s="119">
        <v>36.5</v>
      </c>
      <c r="I344" t="str">
        <f t="shared" si="5"/>
        <v>Plow, Cable, Plow Depth</v>
      </c>
    </row>
    <row r="345" spans="1:9" x14ac:dyDescent="0.35">
      <c r="A345">
        <v>8670</v>
      </c>
      <c r="B345" t="s">
        <v>708</v>
      </c>
      <c r="C345" t="s">
        <v>709</v>
      </c>
      <c r="D345" t="s">
        <v>554</v>
      </c>
      <c r="F345" t="s">
        <v>710</v>
      </c>
      <c r="G345" t="s">
        <v>135</v>
      </c>
      <c r="H345" s="119">
        <v>22.65</v>
      </c>
      <c r="I345" t="str">
        <f t="shared" si="5"/>
        <v>Derrick, Hydraulic Digger, Max. Boom Length</v>
      </c>
    </row>
    <row r="346" spans="1:9" x14ac:dyDescent="0.35">
      <c r="A346">
        <v>8671</v>
      </c>
      <c r="B346" t="s">
        <v>708</v>
      </c>
      <c r="C346" t="s">
        <v>709</v>
      </c>
      <c r="D346" t="s">
        <v>711</v>
      </c>
      <c r="F346" t="s">
        <v>710</v>
      </c>
      <c r="G346" t="s">
        <v>135</v>
      </c>
      <c r="H346" s="119">
        <v>41</v>
      </c>
      <c r="I346" t="str">
        <f t="shared" si="5"/>
        <v>Derrick, Hydraulic Digger, Max. Boom Length</v>
      </c>
    </row>
    <row r="347" spans="1:9" x14ac:dyDescent="0.35">
      <c r="A347">
        <v>8680</v>
      </c>
      <c r="B347" t="s">
        <v>712</v>
      </c>
      <c r="C347" t="s">
        <v>713</v>
      </c>
      <c r="D347" t="s">
        <v>714</v>
      </c>
      <c r="E347" t="s">
        <v>287</v>
      </c>
      <c r="G347" t="s">
        <v>135</v>
      </c>
      <c r="H347" s="119">
        <v>93</v>
      </c>
      <c r="I347" t="str">
        <f t="shared" si="5"/>
        <v>Truck, Concrete Mixer, Mixer Capacity</v>
      </c>
    </row>
    <row r="348" spans="1:9" x14ac:dyDescent="0.35">
      <c r="A348">
        <v>8684</v>
      </c>
      <c r="B348" t="s">
        <v>715</v>
      </c>
      <c r="C348" t="s">
        <v>716</v>
      </c>
      <c r="D348" t="s">
        <v>717</v>
      </c>
      <c r="G348" t="s">
        <v>135</v>
      </c>
      <c r="H348" s="119">
        <v>140.81</v>
      </c>
      <c r="I348" t="str">
        <f t="shared" si="5"/>
        <v>Truck, Fire,  100 Ft Ladder</v>
      </c>
    </row>
    <row r="349" spans="1:9" x14ac:dyDescent="0.35">
      <c r="A349">
        <v>8690</v>
      </c>
      <c r="B349" t="s">
        <v>715</v>
      </c>
      <c r="C349" t="s">
        <v>718</v>
      </c>
      <c r="D349" t="s">
        <v>719</v>
      </c>
      <c r="G349" t="s">
        <v>135</v>
      </c>
      <c r="H349" s="119">
        <v>80</v>
      </c>
      <c r="I349" t="str">
        <f t="shared" si="5"/>
        <v>Truck, Fire, Pump Capacity</v>
      </c>
    </row>
    <row r="350" spans="1:9" x14ac:dyDescent="0.35">
      <c r="A350">
        <v>8691</v>
      </c>
      <c r="B350" t="s">
        <v>715</v>
      </c>
      <c r="C350" t="s">
        <v>718</v>
      </c>
      <c r="D350" t="s">
        <v>720</v>
      </c>
      <c r="G350" t="s">
        <v>135</v>
      </c>
      <c r="H350" s="119">
        <v>85</v>
      </c>
      <c r="I350" t="str">
        <f t="shared" si="5"/>
        <v>Truck, Fire, Pump Capacity</v>
      </c>
    </row>
    <row r="351" spans="1:9" x14ac:dyDescent="0.35">
      <c r="A351">
        <v>8692</v>
      </c>
      <c r="B351" t="s">
        <v>715</v>
      </c>
      <c r="C351" t="s">
        <v>718</v>
      </c>
      <c r="D351" t="s">
        <v>721</v>
      </c>
      <c r="G351" t="s">
        <v>135</v>
      </c>
      <c r="H351" s="119">
        <v>91</v>
      </c>
      <c r="I351" t="str">
        <f t="shared" si="5"/>
        <v>Truck, Fire, Pump Capacity</v>
      </c>
    </row>
    <row r="352" spans="1:9" x14ac:dyDescent="0.35">
      <c r="A352">
        <v>8693</v>
      </c>
      <c r="B352" t="s">
        <v>715</v>
      </c>
      <c r="C352" t="s">
        <v>718</v>
      </c>
      <c r="D352" t="s">
        <v>722</v>
      </c>
      <c r="G352" t="s">
        <v>135</v>
      </c>
      <c r="H352" s="119">
        <v>93.5</v>
      </c>
      <c r="I352" t="str">
        <f t="shared" si="5"/>
        <v>Truck, Fire, Pump Capacity</v>
      </c>
    </row>
    <row r="353" spans="1:9" x14ac:dyDescent="0.35">
      <c r="A353">
        <v>8694</v>
      </c>
      <c r="B353" t="s">
        <v>723</v>
      </c>
      <c r="C353" t="s">
        <v>724</v>
      </c>
      <c r="D353" t="s">
        <v>725</v>
      </c>
      <c r="G353" t="s">
        <v>135</v>
      </c>
      <c r="H353" s="119">
        <v>135.25</v>
      </c>
      <c r="I353" t="str">
        <f t="shared" si="5"/>
        <v>Truck, Fire Ladder, Ladder length</v>
      </c>
    </row>
    <row r="354" spans="1:9" x14ac:dyDescent="0.35">
      <c r="A354">
        <v>8695</v>
      </c>
      <c r="B354" t="s">
        <v>723</v>
      </c>
      <c r="C354" t="s">
        <v>724</v>
      </c>
      <c r="D354" t="s">
        <v>726</v>
      </c>
      <c r="G354" t="s">
        <v>135</v>
      </c>
      <c r="H354" s="119">
        <v>160</v>
      </c>
      <c r="I354" t="str">
        <f t="shared" si="5"/>
        <v>Truck, Fire Ladder, Ladder length</v>
      </c>
    </row>
    <row r="355" spans="1:9" x14ac:dyDescent="0.35">
      <c r="A355">
        <v>8696</v>
      </c>
      <c r="B355" t="s">
        <v>715</v>
      </c>
      <c r="C355" t="s">
        <v>727</v>
      </c>
      <c r="E355">
        <v>330</v>
      </c>
      <c r="F355" t="s">
        <v>728</v>
      </c>
      <c r="G355" t="s">
        <v>135</v>
      </c>
      <c r="H355" s="119">
        <v>42</v>
      </c>
      <c r="I355" t="str">
        <f t="shared" si="5"/>
        <v>Truck, Fire, No Ladder</v>
      </c>
    </row>
    <row r="356" spans="1:9" x14ac:dyDescent="0.35">
      <c r="I356" t="str">
        <f t="shared" si="5"/>
        <v xml:space="preserve">, </v>
      </c>
    </row>
    <row r="357" spans="1:9" x14ac:dyDescent="0.35">
      <c r="A357">
        <v>8700</v>
      </c>
      <c r="B357" t="s">
        <v>729</v>
      </c>
      <c r="C357" t="s">
        <v>730</v>
      </c>
      <c r="D357" t="s">
        <v>731</v>
      </c>
      <c r="E357" t="s">
        <v>329</v>
      </c>
      <c r="G357" t="s">
        <v>135</v>
      </c>
      <c r="H357" s="119">
        <v>24.25</v>
      </c>
      <c r="I357" t="str">
        <f t="shared" si="5"/>
        <v>Truck, Flatbed, Maximum Gvw</v>
      </c>
    </row>
    <row r="358" spans="1:9" x14ac:dyDescent="0.35">
      <c r="A358">
        <v>8701</v>
      </c>
      <c r="B358" t="s">
        <v>729</v>
      </c>
      <c r="C358" t="s">
        <v>730</v>
      </c>
      <c r="D358" t="s">
        <v>732</v>
      </c>
      <c r="E358" t="s">
        <v>499</v>
      </c>
      <c r="G358" t="s">
        <v>135</v>
      </c>
      <c r="H358" s="119">
        <v>26</v>
      </c>
      <c r="I358" t="str">
        <f t="shared" si="5"/>
        <v>Truck, Flatbed, Maximum Gvw</v>
      </c>
    </row>
    <row r="359" spans="1:9" x14ac:dyDescent="0.35">
      <c r="A359">
        <v>8702</v>
      </c>
      <c r="B359" t="s">
        <v>729</v>
      </c>
      <c r="C359" t="s">
        <v>730</v>
      </c>
      <c r="D359" t="s">
        <v>733</v>
      </c>
      <c r="E359" t="s">
        <v>287</v>
      </c>
      <c r="G359" t="s">
        <v>135</v>
      </c>
      <c r="H359" s="119">
        <v>30.75</v>
      </c>
      <c r="I359" t="str">
        <f t="shared" si="5"/>
        <v>Truck, Flatbed, Maximum Gvw</v>
      </c>
    </row>
    <row r="360" spans="1:9" x14ac:dyDescent="0.35">
      <c r="A360">
        <v>8703</v>
      </c>
      <c r="B360" t="s">
        <v>729</v>
      </c>
      <c r="C360" t="s">
        <v>730</v>
      </c>
      <c r="D360" t="s">
        <v>734</v>
      </c>
      <c r="E360" t="s">
        <v>262</v>
      </c>
      <c r="G360" t="s">
        <v>135</v>
      </c>
      <c r="H360" s="119">
        <v>51.75</v>
      </c>
      <c r="I360" t="str">
        <f t="shared" si="5"/>
        <v>Truck, Flatbed, Maximum Gvw</v>
      </c>
    </row>
    <row r="361" spans="1:9" x14ac:dyDescent="0.35">
      <c r="A361">
        <v>8708</v>
      </c>
      <c r="B361" t="s">
        <v>735</v>
      </c>
      <c r="C361" t="s">
        <v>736</v>
      </c>
      <c r="D361" t="s">
        <v>737</v>
      </c>
      <c r="G361" t="s">
        <v>135</v>
      </c>
      <c r="H361" s="119">
        <v>15</v>
      </c>
      <c r="I361" t="str">
        <f t="shared" si="5"/>
        <v>Trailer, semi , 48ft to 53ft, Flat-bed or Enclosed, freight, two axle</v>
      </c>
    </row>
    <row r="362" spans="1:9" x14ac:dyDescent="0.35">
      <c r="A362">
        <v>8709</v>
      </c>
      <c r="B362" t="s">
        <v>735</v>
      </c>
      <c r="C362" t="s">
        <v>738</v>
      </c>
      <c r="D362" t="s">
        <v>739</v>
      </c>
      <c r="G362" t="s">
        <v>135</v>
      </c>
      <c r="H362" s="119">
        <v>11.76</v>
      </c>
      <c r="I362" t="str">
        <f t="shared" si="5"/>
        <v>Trailer, semi , Real dump</v>
      </c>
    </row>
    <row r="363" spans="1:9" x14ac:dyDescent="0.35">
      <c r="A363">
        <v>8710</v>
      </c>
      <c r="B363" t="s">
        <v>735</v>
      </c>
      <c r="C363" t="s">
        <v>740</v>
      </c>
      <c r="D363" t="s">
        <v>741</v>
      </c>
      <c r="G363" t="s">
        <v>135</v>
      </c>
      <c r="H363" s="119">
        <v>11.5</v>
      </c>
      <c r="I363" t="str">
        <f t="shared" si="5"/>
        <v>Trailer, semi ,  28ft, single axle, freight</v>
      </c>
    </row>
    <row r="364" spans="1:9" x14ac:dyDescent="0.35">
      <c r="A364">
        <v>8711</v>
      </c>
      <c r="B364" t="s">
        <v>742</v>
      </c>
      <c r="C364" t="s">
        <v>743</v>
      </c>
      <c r="G364" t="s">
        <v>135</v>
      </c>
      <c r="H364" s="119">
        <v>3</v>
      </c>
      <c r="I364" t="str">
        <f t="shared" si="5"/>
        <v>Flat bed utility trailer, 6 ton</v>
      </c>
    </row>
    <row r="365" spans="1:9" x14ac:dyDescent="0.35">
      <c r="A365">
        <v>8712</v>
      </c>
      <c r="B365" t="s">
        <v>744</v>
      </c>
      <c r="C365" t="s">
        <v>745</v>
      </c>
      <c r="D365" t="s">
        <v>466</v>
      </c>
      <c r="F365" t="s">
        <v>746</v>
      </c>
      <c r="G365" t="s">
        <v>135</v>
      </c>
      <c r="H365" s="119">
        <v>17</v>
      </c>
      <c r="I365" t="str">
        <f t="shared" si="5"/>
        <v>Cleaner, Sewer/Catch Basin, Hopper Capacity</v>
      </c>
    </row>
    <row r="366" spans="1:9" x14ac:dyDescent="0.35">
      <c r="A366">
        <v>8713</v>
      </c>
      <c r="B366" t="s">
        <v>744</v>
      </c>
      <c r="C366" t="s">
        <v>745</v>
      </c>
      <c r="D366" t="s">
        <v>376</v>
      </c>
      <c r="F366" t="s">
        <v>746</v>
      </c>
      <c r="G366" t="s">
        <v>135</v>
      </c>
      <c r="H366" s="119">
        <v>22.5</v>
      </c>
      <c r="I366" t="str">
        <f t="shared" si="5"/>
        <v>Cleaner, Sewer/Catch Basin, Hopper Capacity</v>
      </c>
    </row>
    <row r="367" spans="1:9" x14ac:dyDescent="0.35">
      <c r="A367">
        <v>8714</v>
      </c>
      <c r="B367" t="s">
        <v>747</v>
      </c>
      <c r="C367" t="s">
        <v>748</v>
      </c>
      <c r="E367">
        <v>450</v>
      </c>
      <c r="G367" t="s">
        <v>135</v>
      </c>
      <c r="H367" s="119">
        <v>86.5</v>
      </c>
      <c r="I367" t="str">
        <f t="shared" si="5"/>
        <v>Vactor (Mud Dog), Industrial Hydro Excavator</v>
      </c>
    </row>
    <row r="368" spans="1:9" x14ac:dyDescent="0.35">
      <c r="A368">
        <v>8715</v>
      </c>
      <c r="B368" t="s">
        <v>749</v>
      </c>
      <c r="C368" t="s">
        <v>750</v>
      </c>
      <c r="G368" t="s">
        <v>135</v>
      </c>
      <c r="H368" s="119">
        <v>28.69</v>
      </c>
      <c r="I368" t="str">
        <f t="shared" si="5"/>
        <v>Truck, Hydro Vac, Model LP555DT</v>
      </c>
    </row>
    <row r="369" spans="1:9" x14ac:dyDescent="0.35">
      <c r="A369">
        <v>8716</v>
      </c>
      <c r="B369" t="s">
        <v>751</v>
      </c>
      <c r="C369" t="s">
        <v>752</v>
      </c>
      <c r="E369">
        <v>85</v>
      </c>
      <c r="G369" t="s">
        <v>135</v>
      </c>
      <c r="H369" s="119">
        <v>23.75</v>
      </c>
      <c r="I369" t="str">
        <f t="shared" si="5"/>
        <v>Leaf Vac  , Tow by Truck 22,000 cfm capacity</v>
      </c>
    </row>
    <row r="370" spans="1:9" x14ac:dyDescent="0.35">
      <c r="A370">
        <v>8717</v>
      </c>
      <c r="B370" t="s">
        <v>753</v>
      </c>
      <c r="C370" t="s">
        <v>754</v>
      </c>
      <c r="E370">
        <v>400</v>
      </c>
      <c r="G370" t="s">
        <v>135</v>
      </c>
      <c r="H370" s="119">
        <v>74.2</v>
      </c>
      <c r="I370" t="str">
        <f t="shared" si="5"/>
        <v>Truck, Vacuum,  60,000 GVW</v>
      </c>
    </row>
    <row r="371" spans="1:9" x14ac:dyDescent="0.35">
      <c r="A371">
        <v>8719</v>
      </c>
      <c r="B371" t="s">
        <v>755</v>
      </c>
      <c r="C371" t="s">
        <v>756</v>
      </c>
      <c r="F371" t="s">
        <v>757</v>
      </c>
      <c r="G371" t="s">
        <v>135</v>
      </c>
      <c r="H371" s="119">
        <v>12.25</v>
      </c>
      <c r="I371" t="str">
        <f t="shared" si="5"/>
        <v>Litter Picker, model 2007 Barber including Tractor</v>
      </c>
    </row>
    <row r="372" spans="1:9" x14ac:dyDescent="0.35">
      <c r="A372">
        <v>8720</v>
      </c>
      <c r="B372" t="s">
        <v>758</v>
      </c>
      <c r="C372" t="s">
        <v>759</v>
      </c>
      <c r="D372" t="s">
        <v>470</v>
      </c>
      <c r="E372" t="s">
        <v>760</v>
      </c>
      <c r="G372" t="s">
        <v>135</v>
      </c>
      <c r="H372" s="119">
        <v>42.25</v>
      </c>
      <c r="I372" t="str">
        <f t="shared" si="5"/>
        <v>Truck, Dump, Struck Capacity</v>
      </c>
    </row>
    <row r="373" spans="1:9" x14ac:dyDescent="0.35">
      <c r="A373">
        <v>8721</v>
      </c>
      <c r="B373" t="s">
        <v>758</v>
      </c>
      <c r="C373" t="s">
        <v>759</v>
      </c>
      <c r="D373" t="s">
        <v>375</v>
      </c>
      <c r="E373" t="s">
        <v>761</v>
      </c>
      <c r="G373" t="s">
        <v>135</v>
      </c>
      <c r="H373" s="119">
        <v>56.5</v>
      </c>
      <c r="I373" t="str">
        <f t="shared" si="5"/>
        <v>Truck, Dump, Struck Capacity</v>
      </c>
    </row>
    <row r="374" spans="1:9" x14ac:dyDescent="0.35">
      <c r="A374">
        <v>8722</v>
      </c>
      <c r="B374" t="s">
        <v>758</v>
      </c>
      <c r="C374" t="s">
        <v>759</v>
      </c>
      <c r="D374" t="s">
        <v>386</v>
      </c>
      <c r="E374" t="s">
        <v>349</v>
      </c>
      <c r="G374" t="s">
        <v>135</v>
      </c>
      <c r="H374" s="119">
        <v>71.5</v>
      </c>
      <c r="I374" t="str">
        <f t="shared" si="5"/>
        <v>Truck, Dump, Struck Capacity</v>
      </c>
    </row>
    <row r="375" spans="1:9" x14ac:dyDescent="0.35">
      <c r="A375">
        <v>8725</v>
      </c>
      <c r="B375" t="s">
        <v>758</v>
      </c>
      <c r="C375" t="s">
        <v>759</v>
      </c>
      <c r="D375" t="s">
        <v>376</v>
      </c>
      <c r="E375" t="s">
        <v>349</v>
      </c>
      <c r="G375" t="s">
        <v>135</v>
      </c>
      <c r="H375" s="119">
        <v>75</v>
      </c>
      <c r="I375" t="str">
        <f t="shared" si="5"/>
        <v>Truck, Dump, Struck Capacity</v>
      </c>
    </row>
    <row r="376" spans="1:9" x14ac:dyDescent="0.35">
      <c r="A376">
        <v>8723</v>
      </c>
      <c r="B376" t="s">
        <v>758</v>
      </c>
      <c r="C376" t="s">
        <v>759</v>
      </c>
      <c r="D376" t="s">
        <v>762</v>
      </c>
      <c r="E376" t="s">
        <v>349</v>
      </c>
      <c r="G376" t="s">
        <v>135</v>
      </c>
      <c r="H376" s="119">
        <v>77.25</v>
      </c>
      <c r="I376" t="str">
        <f t="shared" si="5"/>
        <v>Truck, Dump, Struck Capacity</v>
      </c>
    </row>
    <row r="377" spans="1:9" x14ac:dyDescent="0.35">
      <c r="A377">
        <v>8724</v>
      </c>
      <c r="B377" t="s">
        <v>763</v>
      </c>
      <c r="C377" t="s">
        <v>759</v>
      </c>
      <c r="D377" t="s">
        <v>764</v>
      </c>
      <c r="E377" t="s">
        <v>765</v>
      </c>
      <c r="G377" t="s">
        <v>135</v>
      </c>
      <c r="H377" s="119">
        <v>128</v>
      </c>
      <c r="I377" t="str">
        <f t="shared" si="5"/>
        <v>Truck, Dump, Off Highway, Struck Capacity</v>
      </c>
    </row>
    <row r="378" spans="1:9" x14ac:dyDescent="0.35">
      <c r="A378">
        <v>8730</v>
      </c>
      <c r="B378" t="s">
        <v>766</v>
      </c>
      <c r="C378" t="s">
        <v>47</v>
      </c>
      <c r="D378" t="s">
        <v>767</v>
      </c>
      <c r="E378" t="s">
        <v>768</v>
      </c>
      <c r="G378" t="s">
        <v>135</v>
      </c>
      <c r="H378" s="119">
        <v>53</v>
      </c>
      <c r="I378" t="str">
        <f t="shared" si="5"/>
        <v>Truck, Garbage, Capacity</v>
      </c>
    </row>
    <row r="379" spans="1:9" x14ac:dyDescent="0.35">
      <c r="A379">
        <v>8731</v>
      </c>
      <c r="B379" t="s">
        <v>766</v>
      </c>
      <c r="C379" t="s">
        <v>47</v>
      </c>
      <c r="D379" t="s">
        <v>769</v>
      </c>
      <c r="E379" t="s">
        <v>770</v>
      </c>
      <c r="G379" t="s">
        <v>135</v>
      </c>
      <c r="H379" s="119">
        <v>61</v>
      </c>
      <c r="I379" t="str">
        <f t="shared" si="5"/>
        <v>Truck, Garbage, Capacity</v>
      </c>
    </row>
    <row r="380" spans="1:9" x14ac:dyDescent="0.35">
      <c r="A380">
        <v>8733</v>
      </c>
      <c r="B380" t="s">
        <v>771</v>
      </c>
      <c r="C380" t="s">
        <v>772</v>
      </c>
      <c r="F380" t="s">
        <v>773</v>
      </c>
      <c r="G380" t="s">
        <v>135</v>
      </c>
      <c r="H380" s="119">
        <v>4.05</v>
      </c>
      <c r="I380" t="str">
        <f t="shared" si="5"/>
        <v>E-BAM Services, Enviroental Beta Attenuation Air Monitor</v>
      </c>
    </row>
    <row r="381" spans="1:9" x14ac:dyDescent="0.35">
      <c r="A381">
        <v>8734</v>
      </c>
      <c r="B381" t="s">
        <v>774</v>
      </c>
      <c r="C381" t="s">
        <v>775</v>
      </c>
      <c r="G381" t="s">
        <v>135</v>
      </c>
      <c r="H381" s="119">
        <v>5.25</v>
      </c>
      <c r="I381" t="str">
        <f t="shared" si="5"/>
        <v>Attenuator, safety  , that can stop a vehicle at 60 mph</v>
      </c>
    </row>
    <row r="382" spans="1:9" x14ac:dyDescent="0.35">
      <c r="A382">
        <v>8735</v>
      </c>
      <c r="B382" t="s">
        <v>776</v>
      </c>
      <c r="C382" t="s">
        <v>777</v>
      </c>
      <c r="G382" t="s">
        <v>135</v>
      </c>
      <c r="H382" s="119">
        <v>4.75</v>
      </c>
      <c r="I382" t="str">
        <f t="shared" si="5"/>
        <v>Truck, Attenuator  , 2004 Truck Mounted for 60 mph</v>
      </c>
    </row>
    <row r="383" spans="1:9" x14ac:dyDescent="0.35">
      <c r="A383">
        <v>8736</v>
      </c>
      <c r="B383" t="s">
        <v>778</v>
      </c>
      <c r="C383" t="s">
        <v>779</v>
      </c>
      <c r="E383">
        <v>175</v>
      </c>
      <c r="G383" t="s">
        <v>135</v>
      </c>
      <c r="H383" s="119">
        <v>27.7</v>
      </c>
      <c r="I383" t="str">
        <f t="shared" si="5"/>
        <v>Truck, tow , 1987 Chevy Kodiak 70</v>
      </c>
    </row>
    <row r="384" spans="1:9" x14ac:dyDescent="0.35">
      <c r="A384">
        <v>8744</v>
      </c>
      <c r="B384" t="s">
        <v>780</v>
      </c>
      <c r="C384" t="s">
        <v>781</v>
      </c>
      <c r="E384">
        <v>350</v>
      </c>
      <c r="G384" t="s">
        <v>135</v>
      </c>
      <c r="H384" s="119">
        <v>26.7</v>
      </c>
      <c r="I384" t="str">
        <f t="shared" si="5"/>
        <v>Van, Custom , Special Service Canteen Truck</v>
      </c>
    </row>
    <row r="385" spans="1:9" x14ac:dyDescent="0.35">
      <c r="A385">
        <v>8745</v>
      </c>
      <c r="B385" t="s">
        <v>782</v>
      </c>
      <c r="C385" t="s">
        <v>783</v>
      </c>
      <c r="E385">
        <v>300</v>
      </c>
      <c r="G385" t="s">
        <v>135</v>
      </c>
      <c r="H385" s="119">
        <v>22.06</v>
      </c>
      <c r="I385" t="str">
        <f t="shared" si="5"/>
        <v>Van, step   , model MT10FD  </v>
      </c>
    </row>
    <row r="386" spans="1:9" x14ac:dyDescent="0.35">
      <c r="A386">
        <v>8746</v>
      </c>
      <c r="B386" t="s">
        <v>784</v>
      </c>
      <c r="C386" t="s">
        <v>785</v>
      </c>
      <c r="E386" t="s">
        <v>786</v>
      </c>
      <c r="G386" t="s">
        <v>135</v>
      </c>
      <c r="H386" s="119">
        <v>42.27</v>
      </c>
      <c r="I386" t="str">
        <f t="shared" ref="I386:I449" si="6">CONCATENATE(B386,", ",C386)</f>
        <v>Van-up to 15 passenger,  light duty, class 1</v>
      </c>
    </row>
    <row r="387" spans="1:9" x14ac:dyDescent="0.35">
      <c r="A387">
        <v>8747</v>
      </c>
      <c r="B387" t="s">
        <v>787</v>
      </c>
      <c r="C387" t="s">
        <v>788</v>
      </c>
      <c r="E387" t="s">
        <v>786</v>
      </c>
      <c r="G387" t="s">
        <v>135</v>
      </c>
      <c r="H387" s="119">
        <v>42.33</v>
      </c>
      <c r="I387" t="str">
        <f t="shared" si="6"/>
        <v>Van-up to 15 passenger  ,  light duty, class 2</v>
      </c>
    </row>
    <row r="388" spans="1:9" x14ac:dyDescent="0.35">
      <c r="A388">
        <v>8748</v>
      </c>
      <c r="B388" t="s">
        <v>789</v>
      </c>
      <c r="C388" t="s">
        <v>790</v>
      </c>
      <c r="E388" t="s">
        <v>791</v>
      </c>
      <c r="G388" t="s">
        <v>135</v>
      </c>
      <c r="H388" s="119">
        <v>42.27</v>
      </c>
      <c r="I388" t="str">
        <f t="shared" si="6"/>
        <v>Van-cargo  , light duty, class 1 </v>
      </c>
    </row>
    <row r="389" spans="1:9" x14ac:dyDescent="0.35">
      <c r="A389">
        <v>8749</v>
      </c>
      <c r="B389" t="s">
        <v>789</v>
      </c>
      <c r="C389" t="s">
        <v>788</v>
      </c>
      <c r="E389" t="s">
        <v>786</v>
      </c>
      <c r="G389" t="s">
        <v>135</v>
      </c>
      <c r="H389" s="119">
        <v>42.33</v>
      </c>
      <c r="I389" t="str">
        <f t="shared" si="6"/>
        <v>Van-cargo  ,  light duty, class 2</v>
      </c>
    </row>
    <row r="390" spans="1:9" x14ac:dyDescent="0.35">
      <c r="A390">
        <v>8750</v>
      </c>
      <c r="B390" t="s">
        <v>792</v>
      </c>
      <c r="E390" t="s">
        <v>137</v>
      </c>
      <c r="G390" t="s">
        <v>135</v>
      </c>
      <c r="H390" s="119">
        <v>7.25</v>
      </c>
      <c r="I390" t="str">
        <f t="shared" si="6"/>
        <v xml:space="preserve">Vehicle, Small, </v>
      </c>
    </row>
    <row r="391" spans="1:9" x14ac:dyDescent="0.35">
      <c r="A391">
        <v>8753</v>
      </c>
      <c r="B391" t="s">
        <v>793</v>
      </c>
      <c r="E391" t="s">
        <v>133</v>
      </c>
      <c r="G391" t="s">
        <v>135</v>
      </c>
      <c r="H391" s="119">
        <v>3.25</v>
      </c>
      <c r="I391" t="str">
        <f t="shared" si="6"/>
        <v xml:space="preserve">Vehicle, Recreational, </v>
      </c>
    </row>
    <row r="392" spans="1:9" x14ac:dyDescent="0.35">
      <c r="A392">
        <v>8755</v>
      </c>
      <c r="B392" t="s">
        <v>794</v>
      </c>
      <c r="C392" t="s">
        <v>47</v>
      </c>
      <c r="D392" t="s">
        <v>795</v>
      </c>
      <c r="G392" t="s">
        <v>135</v>
      </c>
      <c r="H392" s="119">
        <v>3.7</v>
      </c>
      <c r="I392" t="str">
        <f t="shared" si="6"/>
        <v>Golf Cart, Capacity</v>
      </c>
    </row>
    <row r="393" spans="1:9" x14ac:dyDescent="0.35">
      <c r="A393">
        <v>8761</v>
      </c>
      <c r="B393" t="s">
        <v>796</v>
      </c>
      <c r="E393" t="s">
        <v>529</v>
      </c>
      <c r="G393" t="s">
        <v>135</v>
      </c>
      <c r="H393" s="119">
        <v>1.2</v>
      </c>
      <c r="I393" t="str">
        <f t="shared" si="6"/>
        <v xml:space="preserve">Vibrator, Concrete, </v>
      </c>
    </row>
    <row r="394" spans="1:9" x14ac:dyDescent="0.35">
      <c r="A394">
        <v>8770</v>
      </c>
      <c r="B394" t="s">
        <v>797</v>
      </c>
      <c r="E394" t="s">
        <v>798</v>
      </c>
      <c r="F394" t="s">
        <v>799</v>
      </c>
      <c r="G394" t="s">
        <v>135</v>
      </c>
      <c r="H394" s="119">
        <v>5.85</v>
      </c>
      <c r="I394" t="str">
        <f t="shared" si="6"/>
        <v xml:space="preserve">Welder, Portable, </v>
      </c>
    </row>
    <row r="395" spans="1:9" x14ac:dyDescent="0.35">
      <c r="A395">
        <v>8771</v>
      </c>
      <c r="B395" t="s">
        <v>797</v>
      </c>
      <c r="E395" t="s">
        <v>800</v>
      </c>
      <c r="F395" t="s">
        <v>799</v>
      </c>
      <c r="G395" t="s">
        <v>135</v>
      </c>
      <c r="H395" s="119">
        <v>13.75</v>
      </c>
      <c r="I395" t="str">
        <f t="shared" si="6"/>
        <v xml:space="preserve">Welder, Portable, </v>
      </c>
    </row>
    <row r="396" spans="1:9" x14ac:dyDescent="0.35">
      <c r="A396">
        <v>8772</v>
      </c>
      <c r="B396" t="s">
        <v>797</v>
      </c>
      <c r="E396" t="s">
        <v>139</v>
      </c>
      <c r="F396" t="s">
        <v>799</v>
      </c>
      <c r="G396" t="s">
        <v>135</v>
      </c>
      <c r="H396" s="119">
        <v>17.850000000000001</v>
      </c>
      <c r="I396" t="str">
        <f t="shared" si="6"/>
        <v xml:space="preserve">Welder, Portable, </v>
      </c>
    </row>
    <row r="397" spans="1:9" x14ac:dyDescent="0.35">
      <c r="A397">
        <v>8773</v>
      </c>
      <c r="B397" t="s">
        <v>797</v>
      </c>
      <c r="E397" t="s">
        <v>563</v>
      </c>
      <c r="F397" t="s">
        <v>799</v>
      </c>
      <c r="G397" t="s">
        <v>135</v>
      </c>
      <c r="H397" s="119">
        <v>18.100000000000001</v>
      </c>
      <c r="I397" t="str">
        <f t="shared" si="6"/>
        <v xml:space="preserve">Welder, Portable, </v>
      </c>
    </row>
    <row r="398" spans="1:9" x14ac:dyDescent="0.35">
      <c r="A398">
        <v>8780</v>
      </c>
      <c r="B398" t="s">
        <v>801</v>
      </c>
      <c r="C398" t="s">
        <v>628</v>
      </c>
      <c r="D398" t="s">
        <v>802</v>
      </c>
      <c r="E398" t="s">
        <v>259</v>
      </c>
      <c r="F398" t="s">
        <v>803</v>
      </c>
      <c r="G398" t="s">
        <v>135</v>
      </c>
      <c r="H398" s="119">
        <v>36.75</v>
      </c>
      <c r="I398" t="str">
        <f t="shared" si="6"/>
        <v>Truck, Water, Tank Capacity</v>
      </c>
    </row>
    <row r="399" spans="1:9" x14ac:dyDescent="0.35">
      <c r="A399">
        <v>8781</v>
      </c>
      <c r="B399" t="s">
        <v>801</v>
      </c>
      <c r="C399" t="s">
        <v>628</v>
      </c>
      <c r="D399" t="s">
        <v>633</v>
      </c>
      <c r="E399" t="s">
        <v>185</v>
      </c>
      <c r="F399" t="s">
        <v>803</v>
      </c>
      <c r="G399" t="s">
        <v>135</v>
      </c>
      <c r="H399" s="119">
        <v>51.25</v>
      </c>
      <c r="I399" t="str">
        <f t="shared" si="6"/>
        <v>Truck, Water, Tank Capacity</v>
      </c>
    </row>
    <row r="400" spans="1:9" x14ac:dyDescent="0.35">
      <c r="A400">
        <v>8788</v>
      </c>
      <c r="B400" t="s">
        <v>804</v>
      </c>
      <c r="C400" t="s">
        <v>805</v>
      </c>
      <c r="F400" t="s">
        <v>806</v>
      </c>
      <c r="G400" t="s">
        <v>807</v>
      </c>
      <c r="H400" s="119">
        <v>118</v>
      </c>
      <c r="I400" t="str">
        <f t="shared" si="6"/>
        <v>Dumpster &amp; Roll off truck, 30 yds Dumpster</v>
      </c>
    </row>
    <row r="401" spans="1:9" x14ac:dyDescent="0.35">
      <c r="A401">
        <v>8789</v>
      </c>
      <c r="B401" t="s">
        <v>808</v>
      </c>
      <c r="C401" t="s">
        <v>809</v>
      </c>
      <c r="E401">
        <v>430</v>
      </c>
      <c r="G401" t="s">
        <v>135</v>
      </c>
      <c r="H401" s="119">
        <v>66</v>
      </c>
      <c r="I401" t="str">
        <f t="shared" si="6"/>
        <v>Truck, Tractor , 1997 Freightliner F120</v>
      </c>
    </row>
    <row r="402" spans="1:9" x14ac:dyDescent="0.35">
      <c r="A402">
        <v>8790</v>
      </c>
      <c r="B402" t="s">
        <v>810</v>
      </c>
      <c r="C402" t="s">
        <v>811</v>
      </c>
      <c r="D402" t="s">
        <v>812</v>
      </c>
      <c r="E402" t="s">
        <v>152</v>
      </c>
      <c r="G402" t="s">
        <v>135</v>
      </c>
      <c r="H402" s="119">
        <v>32</v>
      </c>
      <c r="I402" t="str">
        <f t="shared" si="6"/>
        <v>Truck, Tractor, 4 x 2</v>
      </c>
    </row>
    <row r="403" spans="1:9" x14ac:dyDescent="0.35">
      <c r="A403">
        <v>8791</v>
      </c>
      <c r="B403" t="s">
        <v>810</v>
      </c>
      <c r="C403" t="s">
        <v>811</v>
      </c>
      <c r="D403" t="s">
        <v>813</v>
      </c>
      <c r="E403" t="s">
        <v>814</v>
      </c>
      <c r="G403" t="s">
        <v>135</v>
      </c>
      <c r="H403" s="119">
        <v>53.75</v>
      </c>
      <c r="I403" t="str">
        <f t="shared" si="6"/>
        <v>Truck, Tractor, 4 x 2</v>
      </c>
    </row>
    <row r="404" spans="1:9" x14ac:dyDescent="0.35">
      <c r="A404">
        <v>8792</v>
      </c>
      <c r="B404" t="s">
        <v>810</v>
      </c>
      <c r="C404" t="s">
        <v>815</v>
      </c>
      <c r="D404" t="s">
        <v>816</v>
      </c>
      <c r="E404" t="s">
        <v>360</v>
      </c>
      <c r="G404" t="s">
        <v>135</v>
      </c>
      <c r="H404" s="119">
        <v>62</v>
      </c>
      <c r="I404" t="str">
        <f t="shared" si="6"/>
        <v>Truck, Tractor, 6 x 2</v>
      </c>
    </row>
    <row r="405" spans="1:9" x14ac:dyDescent="0.35">
      <c r="A405">
        <v>8794</v>
      </c>
      <c r="B405" t="s">
        <v>817</v>
      </c>
      <c r="C405" t="s">
        <v>818</v>
      </c>
      <c r="D405" t="s">
        <v>819</v>
      </c>
      <c r="G405" t="s">
        <v>135</v>
      </c>
      <c r="H405" s="119">
        <v>33.700000000000003</v>
      </c>
      <c r="I405" t="str">
        <f t="shared" si="6"/>
        <v>Truck, freight, enclosed w/lift gate. Medium duty class 5</v>
      </c>
    </row>
    <row r="406" spans="1:9" x14ac:dyDescent="0.35">
      <c r="A406">
        <v>8795</v>
      </c>
      <c r="B406" t="s">
        <v>820</v>
      </c>
      <c r="C406" t="s">
        <v>821</v>
      </c>
      <c r="D406" t="s">
        <v>822</v>
      </c>
      <c r="G406" t="s">
        <v>135</v>
      </c>
      <c r="H406" s="119">
        <v>41</v>
      </c>
      <c r="I406" t="str">
        <f t="shared" si="6"/>
        <v>Truck, backhoe carrier,  three axle, class 8, heavy duty</v>
      </c>
    </row>
    <row r="407" spans="1:9" x14ac:dyDescent="0.35">
      <c r="A407">
        <v>8796</v>
      </c>
      <c r="B407" t="s">
        <v>817</v>
      </c>
      <c r="C407" t="s">
        <v>823</v>
      </c>
      <c r="D407" t="s">
        <v>824</v>
      </c>
      <c r="G407" t="s">
        <v>135</v>
      </c>
      <c r="H407" s="119">
        <v>36.75</v>
      </c>
      <c r="I407" t="str">
        <f t="shared" si="6"/>
        <v>Truck, freight,  enclosed w/lift gate. Heavy duty, class </v>
      </c>
    </row>
    <row r="408" spans="1:9" x14ac:dyDescent="0.35">
      <c r="A408">
        <v>8798</v>
      </c>
      <c r="B408" t="s">
        <v>825</v>
      </c>
      <c r="C408" t="s">
        <v>826</v>
      </c>
      <c r="D408" t="s">
        <v>827</v>
      </c>
      <c r="G408" t="s">
        <v>135</v>
      </c>
      <c r="H408" s="119">
        <v>47.7</v>
      </c>
      <c r="I408" t="str">
        <f t="shared" si="6"/>
        <v>Truck,  tilt and roll-back, two axle, class 7 heavy duty, </v>
      </c>
    </row>
    <row r="409" spans="1:9" x14ac:dyDescent="0.35">
      <c r="A409">
        <v>8799</v>
      </c>
      <c r="B409" t="s">
        <v>828</v>
      </c>
      <c r="C409" t="s">
        <v>829</v>
      </c>
      <c r="D409" t="s">
        <v>830</v>
      </c>
      <c r="G409" t="s">
        <v>135</v>
      </c>
      <c r="H409" s="119">
        <v>57.7</v>
      </c>
      <c r="I409" t="str">
        <f t="shared" si="6"/>
        <v>Truck, , tilt and roll back, three axle. class 8 heavy duty</v>
      </c>
    </row>
    <row r="410" spans="1:9" x14ac:dyDescent="0.35">
      <c r="I410" t="str">
        <f t="shared" si="6"/>
        <v xml:space="preserve">, </v>
      </c>
    </row>
    <row r="411" spans="1:9" x14ac:dyDescent="0.35">
      <c r="A411">
        <v>8800</v>
      </c>
      <c r="B411" t="s">
        <v>831</v>
      </c>
      <c r="F411" t="s">
        <v>832</v>
      </c>
      <c r="G411" t="s">
        <v>182</v>
      </c>
      <c r="H411" s="119">
        <v>0.56000000000000005</v>
      </c>
      <c r="I411" t="str">
        <f t="shared" si="6"/>
        <v xml:space="preserve">Truck, Pickup, </v>
      </c>
    </row>
    <row r="412" spans="1:9" x14ac:dyDescent="0.35">
      <c r="A412">
        <v>8801</v>
      </c>
      <c r="B412" t="s">
        <v>831</v>
      </c>
      <c r="D412" t="s">
        <v>833</v>
      </c>
      <c r="E412">
        <v>191</v>
      </c>
      <c r="G412" t="s">
        <v>135</v>
      </c>
      <c r="H412" s="119">
        <v>19.45</v>
      </c>
      <c r="I412" t="str">
        <f t="shared" si="6"/>
        <v xml:space="preserve">Truck, Pickup, </v>
      </c>
    </row>
    <row r="413" spans="1:9" x14ac:dyDescent="0.35">
      <c r="A413">
        <v>8802</v>
      </c>
      <c r="B413" t="s">
        <v>831</v>
      </c>
      <c r="D413" t="s">
        <v>834</v>
      </c>
      <c r="E413">
        <v>340</v>
      </c>
      <c r="G413" t="s">
        <v>135</v>
      </c>
      <c r="H413" s="119">
        <v>26</v>
      </c>
      <c r="I413" t="str">
        <f t="shared" si="6"/>
        <v xml:space="preserve">Truck, Pickup, </v>
      </c>
    </row>
    <row r="414" spans="1:9" x14ac:dyDescent="0.35">
      <c r="A414">
        <v>8803</v>
      </c>
      <c r="B414" t="s">
        <v>831</v>
      </c>
      <c r="D414" t="s">
        <v>835</v>
      </c>
      <c r="E414">
        <v>360</v>
      </c>
      <c r="G414" t="s">
        <v>135</v>
      </c>
      <c r="H414" s="119">
        <v>26.77</v>
      </c>
      <c r="I414" t="str">
        <f t="shared" si="6"/>
        <v xml:space="preserve">Truck, Pickup, </v>
      </c>
    </row>
    <row r="415" spans="1:9" x14ac:dyDescent="0.35">
      <c r="A415">
        <v>8804</v>
      </c>
      <c r="B415" t="s">
        <v>831</v>
      </c>
      <c r="D415" t="s">
        <v>836</v>
      </c>
      <c r="E415">
        <v>300</v>
      </c>
      <c r="G415" t="s">
        <v>135</v>
      </c>
      <c r="H415" s="119">
        <v>29.75</v>
      </c>
      <c r="I415" t="str">
        <f t="shared" si="6"/>
        <v xml:space="preserve">Truck, Pickup, </v>
      </c>
    </row>
    <row r="416" spans="1:9" x14ac:dyDescent="0.35">
      <c r="A416">
        <v>8805</v>
      </c>
      <c r="B416" t="s">
        <v>831</v>
      </c>
      <c r="D416" t="s">
        <v>837</v>
      </c>
      <c r="E416">
        <v>362</v>
      </c>
      <c r="G416" t="s">
        <v>135</v>
      </c>
      <c r="H416" s="119">
        <v>35.880000000000003</v>
      </c>
      <c r="I416" t="str">
        <f t="shared" si="6"/>
        <v xml:space="preserve">Truck, Pickup, </v>
      </c>
    </row>
    <row r="417" spans="1:9" x14ac:dyDescent="0.35">
      <c r="A417">
        <v>8806</v>
      </c>
      <c r="B417" t="s">
        <v>838</v>
      </c>
      <c r="C417" t="s">
        <v>839</v>
      </c>
      <c r="G417" t="s">
        <v>135</v>
      </c>
      <c r="H417" s="119">
        <v>16</v>
      </c>
      <c r="I417" t="str">
        <f t="shared" si="6"/>
        <v>Truck, Pickup , 3/4-ton Pickup Truck </v>
      </c>
    </row>
    <row r="418" spans="1:9" x14ac:dyDescent="0.35">
      <c r="A418">
        <v>8820</v>
      </c>
      <c r="B418" t="s">
        <v>840</v>
      </c>
      <c r="C418" t="s">
        <v>841</v>
      </c>
      <c r="G418" t="s">
        <v>135</v>
      </c>
      <c r="H418" s="119">
        <v>2.75</v>
      </c>
      <c r="I418" t="str">
        <f t="shared" si="6"/>
        <v>Skidder accessory  , 2005 JCB Grapple Claw</v>
      </c>
    </row>
    <row r="419" spans="1:9" x14ac:dyDescent="0.35">
      <c r="A419">
        <v>8821</v>
      </c>
      <c r="B419" t="s">
        <v>842</v>
      </c>
      <c r="C419" t="s">
        <v>843</v>
      </c>
      <c r="G419" t="s">
        <v>135</v>
      </c>
      <c r="H419" s="119">
        <v>2.5</v>
      </c>
      <c r="I419" t="str">
        <f t="shared" si="6"/>
        <v>Forklift, accessory , 2005 ACS Grapple Bucket</v>
      </c>
    </row>
    <row r="420" spans="1:9" x14ac:dyDescent="0.35">
      <c r="A420">
        <v>8822</v>
      </c>
      <c r="B420" t="s">
        <v>844</v>
      </c>
      <c r="C420" t="s">
        <v>845</v>
      </c>
      <c r="E420">
        <v>230</v>
      </c>
      <c r="G420" t="s">
        <v>135</v>
      </c>
      <c r="H420" s="119">
        <v>54.25</v>
      </c>
      <c r="I420" t="str">
        <f t="shared" si="6"/>
        <v>Truck,  Loader , Debris/Log  (Knuckleboom Loader/Truck)</v>
      </c>
    </row>
    <row r="421" spans="1:9" x14ac:dyDescent="0.35">
      <c r="A421">
        <v>8823</v>
      </c>
      <c r="B421" t="s">
        <v>846</v>
      </c>
      <c r="C421" t="s">
        <v>847</v>
      </c>
      <c r="E421">
        <v>700</v>
      </c>
      <c r="G421" t="s">
        <v>135</v>
      </c>
      <c r="H421" s="119">
        <v>129.22</v>
      </c>
      <c r="I421" t="str">
        <f t="shared" si="6"/>
        <v>Chipper- Wood Recycler,  Cat 16 engine</v>
      </c>
    </row>
    <row r="422" spans="1:9" x14ac:dyDescent="0.35">
      <c r="A422">
        <v>8824</v>
      </c>
      <c r="B422" t="s">
        <v>305</v>
      </c>
      <c r="C422" t="s">
        <v>848</v>
      </c>
      <c r="E422" t="s">
        <v>849</v>
      </c>
      <c r="G422" t="s">
        <v>135</v>
      </c>
      <c r="H422" s="119">
        <v>74.75</v>
      </c>
      <c r="I422" t="str">
        <f t="shared" si="6"/>
        <v>Skidder, model Cat 525B</v>
      </c>
    </row>
    <row r="423" spans="1:9" x14ac:dyDescent="0.35">
      <c r="A423">
        <v>8825</v>
      </c>
      <c r="B423" t="s">
        <v>305</v>
      </c>
      <c r="C423" t="s">
        <v>850</v>
      </c>
      <c r="E423" t="s">
        <v>851</v>
      </c>
      <c r="G423" t="s">
        <v>135</v>
      </c>
      <c r="H423" s="119">
        <v>88.5</v>
      </c>
      <c r="I423" t="str">
        <f t="shared" si="6"/>
        <v>Skidder, 40K lbs- model Cat  525C</v>
      </c>
    </row>
    <row r="424" spans="1:9" x14ac:dyDescent="0.35">
      <c r="A424">
        <v>8840</v>
      </c>
      <c r="B424" t="s">
        <v>852</v>
      </c>
      <c r="D424" t="s">
        <v>853</v>
      </c>
      <c r="E424" t="s">
        <v>854</v>
      </c>
      <c r="F424" t="s">
        <v>855</v>
      </c>
      <c r="G424" t="s">
        <v>135</v>
      </c>
      <c r="H424" s="119">
        <v>31.5</v>
      </c>
      <c r="I424" t="str">
        <f t="shared" si="6"/>
        <v xml:space="preserve">Truck, service , </v>
      </c>
    </row>
    <row r="425" spans="1:9" x14ac:dyDescent="0.35">
      <c r="A425">
        <v>8841</v>
      </c>
      <c r="B425" t="s">
        <v>856</v>
      </c>
      <c r="C425" t="s">
        <v>857</v>
      </c>
      <c r="E425">
        <v>200</v>
      </c>
      <c r="G425" t="s">
        <v>135</v>
      </c>
      <c r="H425" s="119">
        <v>39</v>
      </c>
      <c r="I425" t="str">
        <f t="shared" si="6"/>
        <v>Truck, fuel, 2009 International 1,800 gal. storage tank</v>
      </c>
    </row>
    <row r="426" spans="1:9" x14ac:dyDescent="0.35">
      <c r="A426">
        <v>8842</v>
      </c>
      <c r="B426" t="s">
        <v>858</v>
      </c>
      <c r="C426" t="s">
        <v>859</v>
      </c>
      <c r="D426" t="s">
        <v>860</v>
      </c>
      <c r="G426" t="s">
        <v>135</v>
      </c>
      <c r="H426" s="119">
        <v>6.7</v>
      </c>
      <c r="I426" t="str">
        <f t="shared" si="6"/>
        <v>Mobile Command Trailer , (8’ X 28’) with 7.5 KW Generator</v>
      </c>
    </row>
    <row r="427" spans="1:9" x14ac:dyDescent="0.35">
      <c r="A427">
        <v>8843</v>
      </c>
      <c r="B427" t="s">
        <v>861</v>
      </c>
      <c r="C427" t="s">
        <v>862</v>
      </c>
      <c r="G427" t="s">
        <v>135</v>
      </c>
      <c r="H427" s="119">
        <v>6</v>
      </c>
      <c r="I427" t="str">
        <f t="shared" si="6"/>
        <v>Mobile Response Trailer,  (8’ X 31’) with 4.5 KW Generator?</v>
      </c>
    </row>
    <row r="428" spans="1:9" x14ac:dyDescent="0.35">
      <c r="A428">
        <v>8844</v>
      </c>
      <c r="B428" t="s">
        <v>863</v>
      </c>
      <c r="C428" t="s">
        <v>864</v>
      </c>
      <c r="D428" t="s">
        <v>865</v>
      </c>
      <c r="E428">
        <v>400</v>
      </c>
      <c r="G428" t="s">
        <v>135</v>
      </c>
      <c r="H428" s="119">
        <v>42</v>
      </c>
      <c r="I428" t="str">
        <f t="shared" si="6"/>
        <v>Mobile Command Center, (unified) (RV) Ulitimaster MP-35 </v>
      </c>
    </row>
    <row r="429" spans="1:9" x14ac:dyDescent="0.35">
      <c r="A429">
        <v>8845</v>
      </c>
      <c r="B429" t="s">
        <v>866</v>
      </c>
      <c r="C429" t="s">
        <v>867</v>
      </c>
      <c r="D429" t="s">
        <v>868</v>
      </c>
      <c r="E429">
        <v>340</v>
      </c>
      <c r="G429" t="s">
        <v>135</v>
      </c>
      <c r="H429" s="119">
        <v>31</v>
      </c>
      <c r="I429" t="str">
        <f t="shared" si="6"/>
        <v>Mobile Command Post Vehicle   , (RV) (In- Motion) </v>
      </c>
    </row>
    <row r="430" spans="1:9" x14ac:dyDescent="0.35">
      <c r="A430">
        <v>8846</v>
      </c>
      <c r="B430" t="s">
        <v>869</v>
      </c>
      <c r="C430" t="s">
        <v>870</v>
      </c>
      <c r="D430" t="s">
        <v>868</v>
      </c>
      <c r="E430">
        <v>340</v>
      </c>
      <c r="G430" t="s">
        <v>135</v>
      </c>
      <c r="H430" s="119">
        <v>16.11</v>
      </c>
      <c r="I430" t="str">
        <f t="shared" si="6"/>
        <v>Mobile Command Post Vehicle ,  (RV) (Stationary)  w/9.6 KW Generator</v>
      </c>
    </row>
    <row r="431" spans="1:9" x14ac:dyDescent="0.35">
      <c r="A431">
        <v>8847</v>
      </c>
      <c r="B431" t="s">
        <v>871</v>
      </c>
      <c r="C431" t="s">
        <v>872</v>
      </c>
      <c r="G431" t="s">
        <v>135</v>
      </c>
      <c r="H431" s="119">
        <v>3.86</v>
      </c>
      <c r="I431" t="str">
        <f t="shared" si="6"/>
        <v>Mobile Command Center (Trailer) , 48'x8'</v>
      </c>
    </row>
    <row r="432" spans="1:9" x14ac:dyDescent="0.35">
      <c r="A432">
        <v>8848</v>
      </c>
      <c r="B432" t="s">
        <v>873</v>
      </c>
      <c r="C432" t="s">
        <v>874</v>
      </c>
      <c r="D432" t="s">
        <v>875</v>
      </c>
      <c r="E432">
        <v>310</v>
      </c>
      <c r="G432" t="s">
        <v>135</v>
      </c>
      <c r="H432" s="119">
        <v>48.86</v>
      </c>
      <c r="I432" t="str">
        <f t="shared" si="6"/>
        <v>Mobile Command Center (Trailer)    , 48'x8' When being Moved w/Truck Tractor</v>
      </c>
    </row>
    <row r="433" spans="1:9" x14ac:dyDescent="0.35">
      <c r="A433">
        <v>8849</v>
      </c>
      <c r="B433" t="s">
        <v>876</v>
      </c>
      <c r="C433" t="s">
        <v>877</v>
      </c>
      <c r="D433">
        <v>43</v>
      </c>
      <c r="G433" t="s">
        <v>135</v>
      </c>
      <c r="H433" s="119">
        <v>53.86</v>
      </c>
      <c r="I433" t="str">
        <f t="shared" si="6"/>
        <v>Mobile Command Center , 43'x8.5' x 13.5'H with self 30kw Generator</v>
      </c>
    </row>
    <row r="434" spans="1:9" x14ac:dyDescent="0.35">
      <c r="A434">
        <v>8850</v>
      </c>
      <c r="B434" t="s">
        <v>876</v>
      </c>
      <c r="C434" t="s">
        <v>878</v>
      </c>
      <c r="E434">
        <v>260</v>
      </c>
      <c r="G434" t="s">
        <v>135</v>
      </c>
      <c r="H434" s="119">
        <v>45</v>
      </c>
      <c r="I434" t="str">
        <f t="shared" si="6"/>
        <v>Mobile Command Center ,  2007-Freightliner MT-55, (RV)</v>
      </c>
    </row>
    <row r="435" spans="1:9" x14ac:dyDescent="0.35">
      <c r="A435">
        <v>8851</v>
      </c>
      <c r="B435" t="s">
        <v>879</v>
      </c>
      <c r="C435" t="s">
        <v>880</v>
      </c>
      <c r="E435">
        <v>230</v>
      </c>
      <c r="G435" t="s">
        <v>135</v>
      </c>
      <c r="H435" s="119">
        <v>39.75</v>
      </c>
      <c r="I435" t="str">
        <f t="shared" si="6"/>
        <v>Mobile Command Van   , 1990- Ford Econoline- Communication Van</v>
      </c>
    </row>
    <row r="436" spans="1:9" x14ac:dyDescent="0.35">
      <c r="A436">
        <v>8852</v>
      </c>
      <c r="B436" t="s">
        <v>881</v>
      </c>
      <c r="C436" t="s">
        <v>882</v>
      </c>
      <c r="E436">
        <v>410</v>
      </c>
      <c r="G436" t="s">
        <v>135</v>
      </c>
      <c r="H436" s="119">
        <v>83.38</v>
      </c>
      <c r="I436" t="str">
        <f t="shared" si="6"/>
        <v>Mobile Command Center  , 47.5' X 8.75 Fully Equip' (In motion) (RV)</v>
      </c>
    </row>
    <row r="437" spans="1:9" x14ac:dyDescent="0.35">
      <c r="A437">
        <v>8853</v>
      </c>
      <c r="B437" t="s">
        <v>876</v>
      </c>
      <c r="C437" t="s">
        <v>883</v>
      </c>
      <c r="E437">
        <v>410</v>
      </c>
      <c r="G437" t="s">
        <v>135</v>
      </c>
      <c r="H437" s="119">
        <v>37.92</v>
      </c>
      <c r="I437" t="str">
        <f t="shared" si="6"/>
        <v>Mobile Command Center , 47.5' X 8.75 Fully Equip' (Stationary)</v>
      </c>
    </row>
    <row r="438" spans="1:9" x14ac:dyDescent="0.35">
      <c r="A438">
        <v>8854</v>
      </c>
      <c r="B438" t="s">
        <v>884</v>
      </c>
      <c r="C438" t="s">
        <v>885</v>
      </c>
      <c r="D438" t="s">
        <v>886</v>
      </c>
      <c r="E438" t="s">
        <v>887</v>
      </c>
      <c r="G438" t="s">
        <v>135</v>
      </c>
      <c r="H438" s="119">
        <v>95</v>
      </c>
      <c r="I438" t="str">
        <f t="shared" si="6"/>
        <v>Mobile Command Vehicle  , Fully Equip RV in Motion</v>
      </c>
    </row>
    <row r="439" spans="1:9" x14ac:dyDescent="0.35">
      <c r="A439">
        <v>8870</v>
      </c>
      <c r="B439" t="s">
        <v>888</v>
      </c>
      <c r="C439" t="s">
        <v>889</v>
      </c>
      <c r="D439" t="s">
        <v>890</v>
      </c>
      <c r="E439">
        <v>13.5</v>
      </c>
      <c r="G439" t="s">
        <v>135</v>
      </c>
      <c r="H439" s="119">
        <v>6.5</v>
      </c>
      <c r="I439" t="str">
        <f t="shared" si="6"/>
        <v>Light Tower , Terex/Amida AL 4000.  with (4) 500 watt lights </v>
      </c>
    </row>
    <row r="440" spans="1:9" x14ac:dyDescent="0.35">
      <c r="A440">
        <v>8871</v>
      </c>
      <c r="B440" t="s">
        <v>891</v>
      </c>
      <c r="C440" t="s">
        <v>892</v>
      </c>
      <c r="G440" t="s">
        <v>135</v>
      </c>
      <c r="H440" s="119">
        <v>4.5</v>
      </c>
      <c r="I440" t="str">
        <f t="shared" si="6"/>
        <v>Light Tower  , 2004 Allmand</v>
      </c>
    </row>
    <row r="441" spans="1:9" x14ac:dyDescent="0.35">
      <c r="A441">
        <v>8872</v>
      </c>
      <c r="B441" t="s">
        <v>893</v>
      </c>
      <c r="C441" t="s">
        <v>894</v>
      </c>
      <c r="E441">
        <v>4.5</v>
      </c>
      <c r="G441" t="s">
        <v>135</v>
      </c>
      <c r="H441" s="119">
        <v>48.75</v>
      </c>
      <c r="I441" t="str">
        <f t="shared" si="6"/>
        <v>SandBagger Machine   ,  (Spider) automatic</v>
      </c>
    </row>
    <row r="442" spans="1:9" x14ac:dyDescent="0.35">
      <c r="I442" t="str">
        <f t="shared" si="6"/>
        <v xml:space="preserve">, </v>
      </c>
    </row>
    <row r="443" spans="1:9" x14ac:dyDescent="0.35">
      <c r="A443">
        <v>8900</v>
      </c>
      <c r="B443" t="s">
        <v>895</v>
      </c>
      <c r="C443" t="s">
        <v>896</v>
      </c>
      <c r="E443">
        <v>420</v>
      </c>
      <c r="G443" t="s">
        <v>135</v>
      </c>
      <c r="H443" s="119">
        <v>541</v>
      </c>
      <c r="I443" t="str">
        <f t="shared" si="6"/>
        <v>Helicopter  , OH58 KIOWA (Military) is the same as “Bell-206B3</v>
      </c>
    </row>
    <row r="444" spans="1:9" x14ac:dyDescent="0.35">
      <c r="A444">
        <v>8901</v>
      </c>
      <c r="B444" t="s">
        <v>895</v>
      </c>
      <c r="C444" t="s">
        <v>897</v>
      </c>
      <c r="E444">
        <v>420</v>
      </c>
      <c r="G444" t="s">
        <v>135</v>
      </c>
      <c r="H444" s="119">
        <v>568</v>
      </c>
      <c r="I444" t="str">
        <f t="shared" si="6"/>
        <v>Helicopter  , OH58 KIOWA (Military) is the same as “Bell-206BR</v>
      </c>
    </row>
    <row r="445" spans="1:9" x14ac:dyDescent="0.35">
      <c r="A445">
        <v>8902</v>
      </c>
      <c r="B445" t="s">
        <v>898</v>
      </c>
      <c r="C445" t="s">
        <v>899</v>
      </c>
      <c r="G445" t="s">
        <v>135</v>
      </c>
      <c r="H445" s="119">
        <v>745</v>
      </c>
      <c r="I445" t="str">
        <f t="shared" si="6"/>
        <v>Helicopter,  model Bell 206L3 Jet Range Helicopter</v>
      </c>
    </row>
    <row r="446" spans="1:9" x14ac:dyDescent="0.35">
      <c r="A446">
        <v>8903</v>
      </c>
      <c r="B446" t="s">
        <v>900</v>
      </c>
      <c r="C446" t="s">
        <v>901</v>
      </c>
      <c r="G446" t="s">
        <v>135</v>
      </c>
      <c r="H446" s="119">
        <v>720</v>
      </c>
      <c r="I446" t="str">
        <f t="shared" si="6"/>
        <v>Helicopter , model Bell 206L1 Long Range</v>
      </c>
    </row>
    <row r="447" spans="1:9" x14ac:dyDescent="0.35">
      <c r="A447">
        <v>8904</v>
      </c>
      <c r="B447" t="s">
        <v>900</v>
      </c>
      <c r="C447" t="s">
        <v>902</v>
      </c>
      <c r="G447" t="s">
        <v>135</v>
      </c>
      <c r="H447" s="119">
        <v>950</v>
      </c>
      <c r="I447" t="str">
        <f t="shared" si="6"/>
        <v>Helicopter , model Bell 206LT Long Range Twinranger</v>
      </c>
    </row>
    <row r="448" spans="1:9" x14ac:dyDescent="0.35">
      <c r="A448">
        <v>8905</v>
      </c>
      <c r="B448" t="s">
        <v>900</v>
      </c>
      <c r="C448" t="s">
        <v>903</v>
      </c>
      <c r="G448" t="s">
        <v>135</v>
      </c>
      <c r="H448" s="119">
        <v>755</v>
      </c>
      <c r="I448" t="str">
        <f t="shared" si="6"/>
        <v>Helicopter , model Bell 407 EMS- Ambulance</v>
      </c>
    </row>
    <row r="449" spans="1:9" x14ac:dyDescent="0.35">
      <c r="A449">
        <v>8906</v>
      </c>
      <c r="B449" t="s">
        <v>904</v>
      </c>
      <c r="C449" t="s">
        <v>905</v>
      </c>
      <c r="E449">
        <v>310</v>
      </c>
      <c r="G449" t="s">
        <v>135</v>
      </c>
      <c r="H449" s="119">
        <v>568</v>
      </c>
      <c r="I449" t="str">
        <f t="shared" si="6"/>
        <v>Fixed wing , model Navajo PA31 </v>
      </c>
    </row>
    <row r="450" spans="1:9" x14ac:dyDescent="0.35">
      <c r="A450">
        <v>8907</v>
      </c>
      <c r="B450" t="s">
        <v>904</v>
      </c>
      <c r="C450" t="s">
        <v>906</v>
      </c>
      <c r="E450">
        <v>350</v>
      </c>
      <c r="G450" t="s">
        <v>135</v>
      </c>
      <c r="H450" s="119">
        <v>611</v>
      </c>
      <c r="I450" t="str">
        <f t="shared" ref="I450:I462" si="7">CONCATENATE(B450,", ",C450)</f>
        <v>Fixed wing , Navajo Chieftn twin engine</v>
      </c>
    </row>
    <row r="451" spans="1:9" x14ac:dyDescent="0.35">
      <c r="A451">
        <v>8908</v>
      </c>
      <c r="B451" t="s">
        <v>907</v>
      </c>
      <c r="C451" t="s">
        <v>908</v>
      </c>
      <c r="E451">
        <v>1890</v>
      </c>
      <c r="F451" t="s">
        <v>909</v>
      </c>
      <c r="G451" t="s">
        <v>135</v>
      </c>
      <c r="H451" s="119">
        <v>3063</v>
      </c>
      <c r="I451" t="str">
        <f t="shared" si="7"/>
        <v>Sikorsky Helicopter,  model UH-60 (Blackhawk) medium lift </v>
      </c>
    </row>
    <row r="452" spans="1:9" x14ac:dyDescent="0.35">
      <c r="A452">
        <v>8909</v>
      </c>
      <c r="B452" t="s">
        <v>907</v>
      </c>
      <c r="C452" t="s">
        <v>910</v>
      </c>
      <c r="E452">
        <v>1890</v>
      </c>
      <c r="F452" t="s">
        <v>911</v>
      </c>
      <c r="G452" t="s">
        <v>135</v>
      </c>
      <c r="H452" s="119">
        <v>5420</v>
      </c>
      <c r="I452" t="str">
        <f t="shared" si="7"/>
        <v>Sikorsky Helicopter, model UH-A (Blackhawk) medium lift</v>
      </c>
    </row>
    <row r="453" spans="1:9" x14ac:dyDescent="0.35">
      <c r="A453">
        <v>8910</v>
      </c>
      <c r="B453" t="s">
        <v>898</v>
      </c>
      <c r="C453" t="s">
        <v>912</v>
      </c>
      <c r="E453">
        <v>2850</v>
      </c>
      <c r="F453" t="s">
        <v>911</v>
      </c>
      <c r="G453" t="s">
        <v>135</v>
      </c>
      <c r="H453" s="119">
        <v>10750</v>
      </c>
      <c r="I453" t="str">
        <f t="shared" si="7"/>
        <v>Helicopter, model CH-47 (Chinook) heavy lift</v>
      </c>
    </row>
    <row r="454" spans="1:9" x14ac:dyDescent="0.35">
      <c r="A454">
        <v>8911</v>
      </c>
      <c r="B454" t="s">
        <v>913</v>
      </c>
      <c r="C454" t="s">
        <v>914</v>
      </c>
      <c r="E454">
        <v>814</v>
      </c>
      <c r="G454" t="s">
        <v>135</v>
      </c>
      <c r="H454" s="119">
        <v>722</v>
      </c>
      <c r="I454" t="str">
        <f t="shared" si="7"/>
        <v>Helicopter- light utility , model  Bell 407 - 7 seater</v>
      </c>
    </row>
    <row r="455" spans="1:9" x14ac:dyDescent="0.35">
      <c r="A455">
        <v>8912</v>
      </c>
      <c r="B455" t="s">
        <v>913</v>
      </c>
      <c r="C455" t="s">
        <v>915</v>
      </c>
      <c r="E455">
        <v>814</v>
      </c>
      <c r="G455" t="s">
        <v>135</v>
      </c>
      <c r="H455" s="119">
        <v>678.35</v>
      </c>
      <c r="I455" t="str">
        <f t="shared" si="7"/>
        <v>Helicopter- light utility , modle Bell 206L- 7 seater</v>
      </c>
    </row>
    <row r="456" spans="1:9" x14ac:dyDescent="0.35">
      <c r="A456">
        <v>8913</v>
      </c>
      <c r="B456" t="s">
        <v>895</v>
      </c>
      <c r="C456" t="s">
        <v>916</v>
      </c>
      <c r="E456">
        <v>420</v>
      </c>
      <c r="G456" t="s">
        <v>135</v>
      </c>
      <c r="H456" s="119">
        <v>445</v>
      </c>
      <c r="I456" t="str">
        <f t="shared" si="7"/>
        <v>Helicopter  , model BellOH58 KIOWA Mil= Bell-206</v>
      </c>
    </row>
    <row r="457" spans="1:9" x14ac:dyDescent="0.35">
      <c r="A457">
        <v>8914</v>
      </c>
      <c r="B457" t="s">
        <v>898</v>
      </c>
      <c r="C457" t="s">
        <v>917</v>
      </c>
      <c r="G457" t="s">
        <v>135</v>
      </c>
      <c r="H457" s="119">
        <v>1639</v>
      </c>
      <c r="I457" t="str">
        <f t="shared" si="7"/>
        <v>Helicopter, Blackhawk King Air B200XP61</v>
      </c>
    </row>
    <row r="458" spans="1:9" x14ac:dyDescent="0.35">
      <c r="A458">
        <v>8915</v>
      </c>
      <c r="B458" t="s">
        <v>918</v>
      </c>
      <c r="C458" t="s">
        <v>919</v>
      </c>
      <c r="E458">
        <v>850</v>
      </c>
      <c r="G458" t="s">
        <v>135</v>
      </c>
      <c r="H458" s="119">
        <v>857</v>
      </c>
      <c r="I458" t="str">
        <f t="shared" si="7"/>
        <v>Cessna Helicopter, Blackhawk Caravan XP42 A</v>
      </c>
    </row>
    <row r="459" spans="1:9" x14ac:dyDescent="0.35">
      <c r="A459">
        <v>8916</v>
      </c>
      <c r="B459" t="s">
        <v>920</v>
      </c>
      <c r="C459" t="s">
        <v>921</v>
      </c>
      <c r="G459" t="s">
        <v>135</v>
      </c>
      <c r="H459" s="119">
        <v>1272</v>
      </c>
      <c r="I459" t="str">
        <f t="shared" si="7"/>
        <v>Beechcraft Helicopter, Blackhawk King Air C90 XP135 A</v>
      </c>
    </row>
    <row r="460" spans="1:9" x14ac:dyDescent="0.35">
      <c r="A460">
        <v>8917</v>
      </c>
      <c r="B460" t="s">
        <v>922</v>
      </c>
      <c r="C460" t="s">
        <v>923</v>
      </c>
      <c r="E460">
        <v>290</v>
      </c>
      <c r="G460" t="s">
        <v>135</v>
      </c>
      <c r="H460" s="119">
        <v>557</v>
      </c>
      <c r="I460" t="str">
        <f t="shared" si="7"/>
        <v>Aerostar Helicopter, Aerostar 601P</v>
      </c>
    </row>
    <row r="461" spans="1:9" x14ac:dyDescent="0.35">
      <c r="A461">
        <v>8943</v>
      </c>
      <c r="B461" t="s">
        <v>924</v>
      </c>
      <c r="C461" t="s">
        <v>925</v>
      </c>
      <c r="E461">
        <v>30</v>
      </c>
      <c r="F461" t="s">
        <v>926</v>
      </c>
      <c r="G461" t="s">
        <v>135</v>
      </c>
      <c r="H461" s="119">
        <v>12</v>
      </c>
      <c r="I461" t="str">
        <f t="shared" si="7"/>
        <v>Wire Puller (Machine), Overhead Wire Pulling Machine</v>
      </c>
    </row>
    <row r="462" spans="1:9" x14ac:dyDescent="0.35">
      <c r="A462">
        <v>8944</v>
      </c>
      <c r="B462" t="s">
        <v>927</v>
      </c>
      <c r="C462" t="s">
        <v>928</v>
      </c>
      <c r="F462" t="s">
        <v>929</v>
      </c>
      <c r="G462" t="s">
        <v>135</v>
      </c>
      <c r="H462" s="119">
        <v>18</v>
      </c>
      <c r="I462" t="str">
        <f t="shared" si="7"/>
        <v>Wire Tensioning Machine , 3000 Lbs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Instructions</vt:lpstr>
      <vt:lpstr>Personnel Master A800a</vt:lpstr>
      <vt:lpstr>Equipment Master A800b</vt:lpstr>
      <vt:lpstr>Time Sheet</vt:lpstr>
      <vt:lpstr>FEMA Equipment Rates 080515</vt:lpstr>
      <vt:lpstr>AdjRate</vt:lpstr>
      <vt:lpstr>EmployeeName</vt:lpstr>
      <vt:lpstr>EquipRate</vt:lpstr>
      <vt:lpstr>EquipType</vt:lpstr>
      <vt:lpstr>JANEquip</vt:lpstr>
      <vt:lpstr>JANID</vt:lpstr>
      <vt:lpstr>JobClass</vt:lpstr>
      <vt:lpstr>OvertimeRate</vt:lpstr>
      <vt:lpstr>'Time Sheet'!Print_Area</vt:lpstr>
      <vt:lpstr>UniqueID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Phares</dc:creator>
  <cp:lastModifiedBy>Chad Hinds</cp:lastModifiedBy>
  <cp:revision>0</cp:revision>
  <dcterms:created xsi:type="dcterms:W3CDTF">2019-09-27T19:06:23Z</dcterms:created>
  <dcterms:modified xsi:type="dcterms:W3CDTF">2022-09-07T13:23:30Z</dcterms:modified>
</cp:coreProperties>
</file>